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905" tabRatio="947" firstSheet="2" activeTab="2"/>
  </bookViews>
  <sheets>
    <sheet name="XXXXXXX" sheetId="1" state="veryHidden" r:id="rId1"/>
    <sheet name="XXXXXX0" sheetId="2" state="veryHidden" r:id="rId2"/>
    <sheet name="Financing_Construction_Phase" sheetId="3" r:id="rId3"/>
    <sheet name="Financing_Operations_Phase" sheetId="4" r:id="rId4"/>
    <sheet name="40%_Fin_Urban_Equity_Withdrwal" sheetId="5" r:id="rId5"/>
    <sheet name="Critical_Assumptions_Finance" sheetId="6" r:id="rId6"/>
    <sheet name="Megaproject_Capex_Opex_Overview" sheetId="7" r:id="rId7"/>
  </sheets>
  <definedNames/>
  <calcPr fullCalcOnLoad="1" iterate="1" iterateCount="100" iterateDelta="0.001"/>
</workbook>
</file>

<file path=xl/sharedStrings.xml><?xml version="1.0" encoding="utf-8"?>
<sst xmlns="http://schemas.openxmlformats.org/spreadsheetml/2006/main" count="141" uniqueCount="94">
  <si>
    <r>
      <t>Teacher / Content Outsourcing Business :</t>
    </r>
    <r>
      <rPr>
        <sz val="10"/>
        <color indexed="10"/>
        <rFont val="Arial"/>
        <family val="2"/>
      </rPr>
      <t xml:space="preserve"> </t>
    </r>
    <r>
      <rPr>
        <sz val="10"/>
        <color indexed="8"/>
        <rFont val="Arial"/>
        <family val="2"/>
      </rPr>
      <t xml:space="preserve">The Education Megaproject will be employing approximately </t>
    </r>
    <r>
      <rPr>
        <b/>
        <sz val="10"/>
        <color indexed="8"/>
        <rFont val="Arial"/>
        <family val="2"/>
      </rPr>
      <t>1.74 Million Teachers</t>
    </r>
    <r>
      <rPr>
        <sz val="10"/>
        <color indexed="8"/>
        <rFont val="Arial"/>
        <family val="2"/>
      </rPr>
      <t xml:space="preserve"> across India on 5 year Rolling Contracts. It is proposed that the terms of the contracts be flexible enough to permit teachers to organize themselves into teams which could then, </t>
    </r>
    <r>
      <rPr>
        <u val="single"/>
        <sz val="10"/>
        <color indexed="8"/>
        <rFont val="Arial"/>
        <family val="2"/>
      </rPr>
      <t>in an organized manner</t>
    </r>
    <r>
      <rPr>
        <sz val="10"/>
        <color indexed="8"/>
        <rFont val="Arial"/>
        <family val="2"/>
      </rPr>
      <t xml:space="preserve"> , produce education content for the world market. The revenue earned through this venture will be shared by teachers and the ISIC  in the ratio 60:40 with the larger sum going to the participating teachers. They will also participate under the Aegis of the ISIC in a </t>
    </r>
    <r>
      <rPr>
        <u val="single"/>
        <sz val="10"/>
        <color indexed="8"/>
        <rFont val="Arial"/>
        <family val="2"/>
      </rPr>
      <t>Teacher Exchange Programme with schools in foreign countries</t>
    </r>
    <r>
      <rPr>
        <sz val="10"/>
        <color indexed="8"/>
        <rFont val="Arial"/>
        <family val="2"/>
      </rPr>
      <t>. For the purposes of this calculation the total teacher strength is assumed as 1.5 Million. It is further assumed that just</t>
    </r>
    <r>
      <rPr>
        <b/>
        <sz val="10"/>
        <color indexed="8"/>
        <rFont val="Arial"/>
        <family val="2"/>
      </rPr>
      <t xml:space="preserve"> 50 %</t>
    </r>
    <r>
      <rPr>
        <sz val="10"/>
        <color indexed="8"/>
        <rFont val="Arial"/>
        <family val="2"/>
      </rPr>
      <t xml:space="preserve"> of the teachers will participate in this venture and that each teacher's extra earning potential is Rs 5,50,000 each year.  </t>
    </r>
  </si>
  <si>
    <r>
      <t xml:space="preserve">The Education Megaproject </t>
    </r>
    <r>
      <rPr>
        <b/>
        <u val="single"/>
        <sz val="10"/>
        <color indexed="10"/>
        <rFont val="Arial"/>
        <family val="2"/>
      </rPr>
      <t>has not included</t>
    </r>
    <r>
      <rPr>
        <sz val="10"/>
        <color indexed="10"/>
        <rFont val="Arial"/>
        <family val="0"/>
      </rPr>
      <t xml:space="preserve"> Dis-investment proceeds in its sources in the current </t>
    </r>
    <r>
      <rPr>
        <b/>
        <sz val="10"/>
        <color indexed="10"/>
        <rFont val="Arial"/>
        <family val="2"/>
      </rPr>
      <t>Rev 03</t>
    </r>
    <r>
      <rPr>
        <sz val="10"/>
        <color indexed="10"/>
        <rFont val="Arial"/>
        <family val="0"/>
      </rPr>
      <t xml:space="preserve"> of the project. This therefore represents a potential future source of finance.</t>
    </r>
  </si>
  <si>
    <r>
      <t xml:space="preserve">If </t>
    </r>
    <r>
      <rPr>
        <b/>
        <sz val="10"/>
        <rFont val="Arial"/>
        <family val="2"/>
      </rPr>
      <t>US $ 1.7 Trillion</t>
    </r>
    <r>
      <rPr>
        <sz val="10"/>
        <rFont val="Arial"/>
        <family val="2"/>
      </rPr>
      <t xml:space="preserve"> is to be invested in Infrastructure over the next 10 years, </t>
    </r>
    <r>
      <rPr>
        <b/>
        <sz val="10"/>
        <rFont val="Arial"/>
        <family val="2"/>
      </rPr>
      <t>the first sector that will expand exponentially is banking.</t>
    </r>
    <r>
      <rPr>
        <sz val="10"/>
        <rFont val="Arial"/>
        <family val="2"/>
      </rPr>
      <t xml:space="preserve"> </t>
    </r>
    <r>
      <rPr>
        <sz val="10"/>
        <color indexed="10"/>
        <rFont val="Arial"/>
        <family val="2"/>
      </rPr>
      <t>Government of India will do well to dis-invest it's stake in a few large banks to raise additional resources</t>
    </r>
    <r>
      <rPr>
        <sz val="10"/>
        <rFont val="Arial"/>
        <family val="2"/>
      </rPr>
      <t xml:space="preserve"> while at the same time allowing a greater private sector role in the banking industry , with strict controls in place of course. </t>
    </r>
  </si>
  <si>
    <t>Development Of Vernacular Languages + Urdu+ Hindi + Sanskrit</t>
  </si>
  <si>
    <t>Pg 1 0f 4</t>
  </si>
  <si>
    <t>Pg 2 Of  4</t>
  </si>
  <si>
    <t>Pg 3 Of  4</t>
  </si>
  <si>
    <t>Pg 4 Of  4</t>
  </si>
  <si>
    <t xml:space="preserve">Subsequent to the sale of 3000 Acres out of a total of 30,000 Acres of prime real estate in Indian Cities, The ISIC will publish a Global Tender Inviting leading Urban Developers from around the world to come to India to develop Large Real Estate Projects. 27,000 Acres of Urban, Government owned land will be put out on bids under a Public Private Partnership. Indian companies will participate in the bidding rounds and will compete with foreign companies. The bids will require project developers to pay an upfront annuity / yearly instalment  of US $ 3 Billion for the 27,000 acres taken together over the first 10 years and submit plans for the development of Financial centres where the ISIC will be the owner of 50 % in each project. Developers will need to come up with ideas whereby the net earnings to the ISIC will be of the order of US $ 10 Billion each year from the 27,000 Acres of prime real estate starting from the 7th year after the Bidding. This effective Urban Equity Withdrawl plan will provide funds for rural development. </t>
  </si>
  <si>
    <t>`</t>
  </si>
  <si>
    <r>
      <t>Costs Of</t>
    </r>
    <r>
      <rPr>
        <b/>
        <u val="single"/>
        <sz val="10"/>
        <rFont val="Arial"/>
        <family val="2"/>
      </rPr>
      <t xml:space="preserve"> Teacher Sharing Programme</t>
    </r>
  </si>
  <si>
    <r>
      <t xml:space="preserve">Fuel Costs Of teacher sharing programme : </t>
    </r>
    <r>
      <rPr>
        <sz val="10"/>
        <rFont val="Arial"/>
        <family val="2"/>
      </rPr>
      <t xml:space="preserve"> Rs </t>
    </r>
    <r>
      <rPr>
        <b/>
        <sz val="10"/>
        <rFont val="Arial"/>
        <family val="2"/>
      </rPr>
      <t>11.56</t>
    </r>
    <r>
      <rPr>
        <sz val="10"/>
        <rFont val="Arial"/>
        <family val="2"/>
      </rPr>
      <t xml:space="preserve"> Lakhs / School / Year to cover 14 assisted schools</t>
    </r>
  </si>
  <si>
    <r>
      <t xml:space="preserve">Costs Of Teachers Guest houses ( A total of </t>
    </r>
    <r>
      <rPr>
        <b/>
        <sz val="10"/>
        <color indexed="10"/>
        <rFont val="Arial"/>
        <family val="2"/>
      </rPr>
      <t>4,20,000</t>
    </r>
    <r>
      <rPr>
        <b/>
        <sz val="10"/>
        <rFont val="Arial"/>
        <family val="2"/>
      </rPr>
      <t xml:space="preserve"> Guesthouses will be built under the teacher sharing programme )</t>
    </r>
  </si>
  <si>
    <r>
      <t xml:space="preserve">( </t>
    </r>
    <r>
      <rPr>
        <b/>
        <sz val="10"/>
        <rFont val="Arial"/>
        <family val="2"/>
      </rPr>
      <t>50</t>
    </r>
    <r>
      <rPr>
        <sz val="10"/>
        <rFont val="Arial"/>
        <family val="2"/>
      </rPr>
      <t xml:space="preserve"> Senior Educationists , </t>
    </r>
    <r>
      <rPr>
        <b/>
        <sz val="10"/>
        <rFont val="Arial"/>
        <family val="2"/>
      </rPr>
      <t>300</t>
    </r>
    <r>
      <rPr>
        <sz val="10"/>
        <rFont val="Arial"/>
        <family val="2"/>
      </rPr>
      <t xml:space="preserve"> Finance Professionals, </t>
    </r>
    <r>
      <rPr>
        <b/>
        <sz val="10"/>
        <rFont val="Arial"/>
        <family val="2"/>
      </rPr>
      <t>1200</t>
    </r>
    <r>
      <rPr>
        <sz val="10"/>
        <rFont val="Arial"/>
        <family val="2"/>
      </rPr>
      <t xml:space="preserve"> Project Engineers, </t>
    </r>
    <r>
      <rPr>
        <b/>
        <sz val="10"/>
        <rFont val="Arial"/>
        <family val="2"/>
      </rPr>
      <t>300</t>
    </r>
    <r>
      <rPr>
        <sz val="10"/>
        <rFont val="Arial"/>
        <family val="2"/>
      </rPr>
      <t xml:space="preserve"> IT Professionals, </t>
    </r>
    <r>
      <rPr>
        <b/>
        <sz val="10"/>
        <rFont val="Arial"/>
        <family val="2"/>
      </rPr>
      <t>100</t>
    </r>
    <r>
      <rPr>
        <sz val="10"/>
        <rFont val="Arial"/>
        <family val="2"/>
      </rPr>
      <t xml:space="preserve"> Lawyers, </t>
    </r>
    <r>
      <rPr>
        <b/>
        <sz val="10"/>
        <rFont val="Arial"/>
        <family val="2"/>
      </rPr>
      <t>300</t>
    </r>
    <r>
      <rPr>
        <sz val="10"/>
        <rFont val="Arial"/>
        <family val="2"/>
      </rPr>
      <t xml:space="preserve"> Architects )</t>
    </r>
  </si>
  <si>
    <r>
      <t xml:space="preserve">Forming and Staffing Of the ISIC </t>
    </r>
    <r>
      <rPr>
        <sz val="10"/>
        <rFont val="Arial"/>
        <family val="2"/>
      </rPr>
      <t xml:space="preserve">with Average Salary @ Rs </t>
    </r>
    <r>
      <rPr>
        <b/>
        <sz val="10"/>
        <color indexed="10"/>
        <rFont val="Arial"/>
        <family val="2"/>
      </rPr>
      <t>20</t>
    </r>
    <r>
      <rPr>
        <sz val="10"/>
        <rFont val="Arial"/>
        <family val="2"/>
      </rPr>
      <t xml:space="preserve"> Lakh / Year = Rs 450 Crores ( Fully Staffed as below )</t>
    </r>
  </si>
  <si>
    <r>
      <t xml:space="preserve">Masons Training Institutes </t>
    </r>
    <r>
      <rPr>
        <sz val="10"/>
        <color indexed="10"/>
        <rFont val="Arial"/>
        <family val="2"/>
      </rPr>
      <t>( Lot &amp; Rs 5 Crore Capex and Rs 2 Crore Opex for each / year )</t>
    </r>
  </si>
  <si>
    <r>
      <t>Teachers Training Institutes</t>
    </r>
    <r>
      <rPr>
        <sz val="10"/>
        <color indexed="10"/>
        <rFont val="Arial"/>
        <family val="2"/>
      </rPr>
      <t xml:space="preserve"> ( Lot @ Rs 8 Crores Capex &amp; Rs 4 Crores Opex for each per year )</t>
    </r>
  </si>
  <si>
    <t>Opex Cost of Teacher Training Institutes</t>
  </si>
  <si>
    <t>Opex Costs of Masons Training Institutes</t>
  </si>
  <si>
    <r>
      <t xml:space="preserve">Operational Expenditure                             ( </t>
    </r>
    <r>
      <rPr>
        <b/>
        <sz val="10"/>
        <color indexed="10"/>
        <rFont val="Arial"/>
        <family val="2"/>
      </rPr>
      <t>Rs. Crores )</t>
    </r>
  </si>
  <si>
    <r>
      <t xml:space="preserve">Equity Infusion By Promoter groups for </t>
    </r>
    <r>
      <rPr>
        <b/>
        <sz val="10"/>
        <rFont val="Arial"/>
        <family val="2"/>
      </rPr>
      <t>25,500</t>
    </r>
    <r>
      <rPr>
        <sz val="10"/>
        <rFont val="Arial"/>
        <family val="2"/>
      </rPr>
      <t xml:space="preserve"> Day Schools and </t>
    </r>
    <r>
      <rPr>
        <b/>
        <sz val="10"/>
        <rFont val="Arial"/>
        <family val="2"/>
      </rPr>
      <t>4500</t>
    </r>
    <r>
      <rPr>
        <sz val="10"/>
        <rFont val="Arial"/>
        <family val="2"/>
      </rPr>
      <t xml:space="preserve"> Residential Schools </t>
    </r>
  </si>
  <si>
    <r>
      <t xml:space="preserve">If net / delta addition to GDP is </t>
    </r>
    <r>
      <rPr>
        <b/>
        <sz val="10"/>
        <rFont val="Arial"/>
        <family val="2"/>
      </rPr>
      <t xml:space="preserve">US $ 20 Billion </t>
    </r>
    <r>
      <rPr>
        <sz val="10"/>
        <color indexed="10"/>
        <rFont val="Arial"/>
        <family val="2"/>
      </rPr>
      <t>each year solely due to GST implementation</t>
    </r>
    <r>
      <rPr>
        <sz val="10"/>
        <rFont val="Arial"/>
        <family val="0"/>
      </rPr>
      <t xml:space="preserve">, then government can afford to earmark  </t>
    </r>
    <r>
      <rPr>
        <b/>
        <sz val="10"/>
        <rFont val="Arial"/>
        <family val="2"/>
      </rPr>
      <t>10 %</t>
    </r>
    <r>
      <rPr>
        <sz val="10"/>
        <rFont val="Arial"/>
        <family val="0"/>
      </rPr>
      <t xml:space="preserve"> of that Delta to an Education Mega Project from the Consolidated Fund Of India through a special legislation that creates </t>
    </r>
    <r>
      <rPr>
        <sz val="10"/>
        <color indexed="10"/>
        <rFont val="Arial"/>
        <family val="2"/>
      </rPr>
      <t xml:space="preserve">" The Education Megaproject Fund ". </t>
    </r>
    <r>
      <rPr>
        <sz val="10"/>
        <rFont val="Arial"/>
        <family val="0"/>
      </rPr>
      <t xml:space="preserve">It is being assumed here that the NCAER has taken a 25 year period for calculating the Net Present value at a 3 % discount rate. If they have taken a 15 year period instead , then the yearly sums that will be available will be much larger. </t>
    </r>
  </si>
  <si>
    <r>
      <t>A new tax proposal on the lines of  the recently implemented  tax on the services component of housing projects ( 2010 Budget ) will need to be implemented to extend service tax to the labour and services component of Infrastructure projects.</t>
    </r>
    <r>
      <rPr>
        <sz val="10"/>
        <rFont val="Arial"/>
        <family val="0"/>
      </rPr>
      <t xml:space="preserve"> This will very easily generate a new cash source for creating the human resources necessary to plan and build large Infrastructure in India. </t>
    </r>
    <r>
      <rPr>
        <sz val="10"/>
        <color indexed="10"/>
        <rFont val="Arial"/>
        <family val="2"/>
      </rPr>
      <t xml:space="preserve">Right now there is a shortage of 30 million trained people in the construction Industry alone </t>
    </r>
    <r>
      <rPr>
        <sz val="10"/>
        <color indexed="12"/>
        <rFont val="Arial"/>
        <family val="2"/>
      </rPr>
      <t>( Mckinsey 2008 )</t>
    </r>
    <r>
      <rPr>
        <sz val="10"/>
        <color indexed="10"/>
        <rFont val="Arial"/>
        <family val="2"/>
      </rPr>
      <t>.</t>
    </r>
    <r>
      <rPr>
        <sz val="10"/>
        <rFont val="Arial"/>
        <family val="0"/>
      </rPr>
      <t xml:space="preserve"> </t>
    </r>
    <r>
      <rPr>
        <u val="single"/>
        <sz val="10"/>
        <rFont val="Arial"/>
        <family val="2"/>
      </rPr>
      <t>So the imposition of a service tax on the labour / skill component of Infrastructure projects  is fully justified .</t>
    </r>
    <r>
      <rPr>
        <sz val="10"/>
        <rFont val="Arial"/>
        <family val="0"/>
      </rPr>
      <t xml:space="preserve"> It is being assumed here that 30 % of an Infrastructure Projects cost is services and Labour. It is also being assumed that servoce tax on the Labour and services component will be @ 10 %.</t>
    </r>
  </si>
  <si>
    <r>
      <t xml:space="preserve">Employers are being taxed because they are getting access to qualified graduates free of cost and have not paid a single paise for their education. </t>
    </r>
    <r>
      <rPr>
        <sz val="10"/>
        <rFont val="Arial"/>
        <family val="0"/>
      </rPr>
      <t xml:space="preserve">This tax will be levied at the rate of 3 % on the Cost to Company ( CTC ) of the employee and will be paid not by the employee but the employer. Please note that the current education cess and professional taxes are separate taxes and are being borne by the employee. Companies must also pay a tax because they are getting trained manpower free of cost. We believe that companies will not be able to pass this tax on to employees as companies will also be competing with each others in a rapidly growing economy where skills shortages are acute. Also it has been realistically assumed that only </t>
    </r>
    <r>
      <rPr>
        <b/>
        <sz val="10"/>
        <rFont val="Arial"/>
        <family val="2"/>
      </rPr>
      <t>25 %</t>
    </r>
    <r>
      <rPr>
        <sz val="10"/>
        <rFont val="Arial"/>
        <family val="0"/>
      </rPr>
      <t xml:space="preserve"> of this tax is collectable from graduates as many work in the un-organized sector. Many housewifes are graduates too . If independent professionals such as doctors can be taxed, the collection will go up dramatically. Also it is assumed that </t>
    </r>
    <r>
      <rPr>
        <b/>
        <sz val="10"/>
        <color indexed="10"/>
        <rFont val="Arial"/>
        <family val="2"/>
      </rPr>
      <t>80 %</t>
    </r>
    <r>
      <rPr>
        <b/>
        <sz val="10"/>
        <rFont val="Arial"/>
        <family val="2"/>
      </rPr>
      <t xml:space="preserve"> </t>
    </r>
    <r>
      <rPr>
        <sz val="10"/>
        <rFont val="Arial"/>
        <family val="0"/>
      </rPr>
      <t xml:space="preserve">of this tax will go for primary education as a person spends 80 % of his time in school. </t>
    </r>
  </si>
  <si>
    <r>
      <t>Given that India is going to be the largest growing market in the world over the next few years we do not expect business to move away from India due to the imporition of this tax.</t>
    </r>
    <r>
      <rPr>
        <sz val="10"/>
        <rFont val="Arial"/>
        <family val="0"/>
      </rPr>
      <t xml:space="preserve"> The Imposition of this tax has been considered in the latest meeting of the G 20 nations in 2009 and It has also been supported for implementation by none other than our own RBI governor Dr. D SubbaRao in Dec ' 2009. Since 90 % of the worlds forex transactions are cleared in just a few financial centres globally , it will not be difficult to impose this tax which can provide much needed funds to Education and Healthcare projects in Rural India.</t>
    </r>
  </si>
  <si>
    <r>
      <t xml:space="preserve">Yearly Rent From Re-developed PSU Land </t>
    </r>
    <r>
      <rPr>
        <sz val="10"/>
        <color indexed="8"/>
        <rFont val="Arial"/>
        <family val="2"/>
      </rPr>
      <t>by the Indian Social Infrastructure Corporation     ( ISIC ) Under The Urban Equity Withdrawl Programme</t>
    </r>
    <r>
      <rPr>
        <sz val="10"/>
        <color indexed="10"/>
        <rFont val="Arial"/>
        <family val="2"/>
      </rPr>
      <t xml:space="preserve"> </t>
    </r>
    <r>
      <rPr>
        <b/>
        <sz val="10"/>
        <color indexed="10"/>
        <rFont val="Arial"/>
        <family val="2"/>
      </rPr>
      <t xml:space="preserve">( Phase I ) . </t>
    </r>
  </si>
  <si>
    <r>
      <t xml:space="preserve">Yearly Rent From Redeveloped PSU Land </t>
    </r>
    <r>
      <rPr>
        <sz val="10"/>
        <color indexed="8"/>
        <rFont val="Arial"/>
        <family val="2"/>
      </rPr>
      <t xml:space="preserve">by the Indian Social Infrastructure Corporation     ( ISIC ) Under The Urban Equity Withdrawl Programme </t>
    </r>
    <r>
      <rPr>
        <b/>
        <sz val="10"/>
        <color indexed="10"/>
        <rFont val="Arial"/>
        <family val="2"/>
      </rPr>
      <t xml:space="preserve">( Phase II ) . </t>
    </r>
  </si>
  <si>
    <r>
      <t xml:space="preserve">It is being assumed that revenues from the </t>
    </r>
    <r>
      <rPr>
        <b/>
        <sz val="10"/>
        <rFont val="Arial"/>
        <family val="2"/>
      </rPr>
      <t>Teaching Content Development Business</t>
    </r>
    <r>
      <rPr>
        <sz val="10"/>
        <rFont val="Arial"/>
        <family val="0"/>
      </rPr>
      <t xml:space="preserve"> and the </t>
    </r>
    <r>
      <rPr>
        <b/>
        <sz val="10"/>
        <rFont val="Arial"/>
        <family val="2"/>
      </rPr>
      <t>Overseas Teacher Exchange Programme</t>
    </r>
    <r>
      <rPr>
        <sz val="10"/>
        <rFont val="Arial"/>
        <family val="0"/>
      </rPr>
      <t xml:space="preserve"> will be shared by Teachers / ISIC in the ratio 60 :40, with </t>
    </r>
    <r>
      <rPr>
        <b/>
        <sz val="10"/>
        <color indexed="10"/>
        <rFont val="Arial"/>
        <family val="2"/>
      </rPr>
      <t>60 %</t>
    </r>
    <r>
      <rPr>
        <sz val="10"/>
        <rFont val="Arial"/>
        <family val="0"/>
      </rPr>
      <t xml:space="preserve"> of the revenues going to the teachers. We have therefore included only the balance 40 % of revenues as ISIC Income. </t>
    </r>
    <r>
      <rPr>
        <u val="single"/>
        <sz val="10"/>
        <color indexed="10"/>
        <rFont val="Arial"/>
        <family val="2"/>
      </rPr>
      <t>Further , we do not believe that this activity will disturb teaching activity in the country</t>
    </r>
    <r>
      <rPr>
        <sz val="10"/>
        <color indexed="10"/>
        <rFont val="Arial"/>
        <family val="2"/>
      </rPr>
      <t xml:space="preserve"> as teachers have considerable amounts of free time and because the schools have been overstaffed by design not just for sharing teachers with 420,000 existing and deprived schools but also with this kind of revenue opportunity clearly in mind.</t>
    </r>
  </si>
  <si>
    <r>
      <t>Students on Fractional Vouchers / NRI Quota and SAARC / Foreign Students :</t>
    </r>
    <r>
      <rPr>
        <sz val="10"/>
        <color indexed="8"/>
        <rFont val="Arial"/>
        <family val="2"/>
      </rPr>
      <t xml:space="preserve"> A majority of the students within the Megaproject will be on Education Vouchers ( 60 - 70 % ). However some 37 % + of the students from middle class families and well off families will be on</t>
    </r>
    <r>
      <rPr>
        <b/>
        <sz val="10"/>
        <color indexed="10"/>
        <rFont val="Arial"/>
        <family val="2"/>
      </rPr>
      <t xml:space="preserve"> fractional vouchers </t>
    </r>
    <r>
      <rPr>
        <sz val="10"/>
        <color indexed="8"/>
        <rFont val="Arial"/>
        <family val="2"/>
      </rPr>
      <t xml:space="preserve">with 2 / 3rd  subsidy and an additional 2 - 3 % could be from SAARC countries or NRI / Foreign Students who will pay a premium ( Double The Voucher value ).   </t>
    </r>
  </si>
  <si>
    <t>Un-Utilized Funds with various Ministries and NGO's</t>
  </si>
  <si>
    <r>
      <t xml:space="preserve">This financing option has emerged through a study of the  Comptroller &amp; Auditor General's report  ( CAG Report ) for 2007 - 08. </t>
    </r>
    <r>
      <rPr>
        <sz val="10"/>
        <color indexed="10"/>
        <rFont val="Arial"/>
        <family val="2"/>
      </rPr>
      <t>A special audit committee will be constituted to trace and recover this money for the Education Megaproject.</t>
    </r>
  </si>
  <si>
    <r>
      <t xml:space="preserve">Committed and Un-Utilized Funds Lying with the World bank and the Asian Development Bank, on which the government of India is paying Commitment Charges of over </t>
    </r>
    <r>
      <rPr>
        <b/>
        <sz val="10"/>
        <color indexed="10"/>
        <rFont val="Arial"/>
        <family val="2"/>
      </rPr>
      <t>Rs 125 Crores</t>
    </r>
    <r>
      <rPr>
        <sz val="10"/>
        <rFont val="Arial"/>
        <family val="2"/>
      </rPr>
      <t xml:space="preserve"> each year. </t>
    </r>
  </si>
  <si>
    <r>
      <t>This financing option has emerged through a study of the  Comptroller &amp; Auditor General's report  ( CAG Report ) for 2007 - 08. Usually</t>
    </r>
    <r>
      <rPr>
        <sz val="10"/>
        <color indexed="12"/>
        <rFont val="Arial"/>
        <family val="2"/>
      </rPr>
      <t xml:space="preserve"> World  Bank / ADB Loans are available for specific projects and cannot usually be re-assigned , We believe it will be possible to</t>
    </r>
    <r>
      <rPr>
        <u val="single"/>
        <sz val="10"/>
        <color indexed="12"/>
        <rFont val="Arial"/>
        <family val="2"/>
      </rPr>
      <t xml:space="preserve"> lift the entire corpus for this single Education Megaproject </t>
    </r>
    <r>
      <rPr>
        <sz val="10"/>
        <color indexed="12"/>
        <rFont val="Arial"/>
        <family val="2"/>
      </rPr>
      <t>as the project subsumes within itself areas as diverse as Women and Child health and education to rural sanitation and rural roads etc.</t>
    </r>
  </si>
  <si>
    <t>TERM SHEET</t>
  </si>
  <si>
    <t>Fees for Children will be quite affordable to parents as they well be charged at 1/ 3rd of the value of the voucher. In the case of Day schools fees will be in the range of Rs 25000 / child and in the case of fully residential schools, fees will be in the range of Rs 65,000 - Rs 75,000 which we believe are very affordable for the Middle Class and above.</t>
  </si>
  <si>
    <t>Coordinated Equity Withdrawl By the ISIC on PSU Owned Land in Metros and Large Cities</t>
  </si>
  <si>
    <t>ONE TIME FUND FLOWS - DIRECT FINANCE FOR CONSTRUCTION</t>
  </si>
  <si>
    <t>The procedure for this is explained in great detail in the project concept document under construction phase financing.</t>
  </si>
  <si>
    <t>The Indian Primary &amp; Secondary Education Mega Project</t>
  </si>
  <si>
    <t xml:space="preserve">Total Schools </t>
  </si>
  <si>
    <t>Residential Schools</t>
  </si>
  <si>
    <t>Day Schools</t>
  </si>
  <si>
    <t>Teachers Training Schools</t>
  </si>
  <si>
    <t>Master Masons *  Training Schools</t>
  </si>
  <si>
    <t>Master Masons* Training Schools</t>
  </si>
  <si>
    <r>
      <t>* Master Masons</t>
    </r>
    <r>
      <rPr>
        <sz val="8"/>
        <rFont val="Arial"/>
        <family val="0"/>
      </rPr>
      <t xml:space="preserve"> to be trained in the Vernarcular Architecture Style</t>
    </r>
  </si>
  <si>
    <t xml:space="preserve">  Project Legal &amp; Financial Structure</t>
  </si>
  <si>
    <t>School Megaproject Enabling Infrastructure</t>
  </si>
  <si>
    <t>INSTITUTIONAL STRUCTURES , LAND BANKS AND URBAN  EQUITY  WITHDRAWL  &amp; MISC ISSUES</t>
  </si>
  <si>
    <t>Assumptions On Financing / Sources Of Funds :</t>
  </si>
  <si>
    <t>Sl. No.</t>
  </si>
  <si>
    <t>Source Description</t>
  </si>
  <si>
    <t xml:space="preserve">% Of Source Proposed For Education Megaproject </t>
  </si>
  <si>
    <t>Amount Available Each Year                                 ( Thousands of Crores )</t>
  </si>
  <si>
    <t>Notional Amount Potentially Available / Year                                ( US $ Billion )</t>
  </si>
  <si>
    <t>Amount Available Each Year                      ( US $ Million )</t>
  </si>
  <si>
    <t>Remarks  /  Critical Assumptions</t>
  </si>
  <si>
    <r>
      <t xml:space="preserve">Phase II cashflows will begin to accrue from year 7 onwards as the PPP projects in Urban Development begin yielding a return of US $ 10 Billion to the ISIC as explained under </t>
    </r>
    <r>
      <rPr>
        <b/>
        <sz val="10"/>
        <rFont val="Arial"/>
        <family val="2"/>
      </rPr>
      <t>V</t>
    </r>
    <r>
      <rPr>
        <sz val="10"/>
        <rFont val="Arial"/>
        <family val="0"/>
      </rPr>
      <t xml:space="preserve"> above. </t>
    </r>
  </si>
  <si>
    <t>Estimate of Total Possible Corpus                       ( US $ Billion )</t>
  </si>
  <si>
    <r>
      <t xml:space="preserve">US $ / Rs Exchange Rate </t>
    </r>
    <r>
      <rPr>
        <sz val="10"/>
        <rFont val="Arial"/>
        <family val="2"/>
      </rPr>
      <t>( 18th march 2010 )</t>
    </r>
  </si>
  <si>
    <r>
      <t>US $ / Rs Exchange Rate</t>
    </r>
    <r>
      <rPr>
        <sz val="10"/>
        <rFont val="Arial"/>
        <family val="2"/>
      </rPr>
      <t xml:space="preserve"> ( 18th march 2010 )</t>
    </r>
  </si>
  <si>
    <t>YEARLY FUND FLOWS / Annuities</t>
  </si>
  <si>
    <t>Cash Available Each Year                                 ( Thousands of Crores )</t>
  </si>
  <si>
    <t xml:space="preserve"> ( US $ Billion )</t>
  </si>
  <si>
    <t>Bootstrap 1</t>
  </si>
  <si>
    <t>Bootstrap 2</t>
  </si>
  <si>
    <t>Phase I</t>
  </si>
  <si>
    <t>Phase II</t>
  </si>
  <si>
    <t>Phase III</t>
  </si>
  <si>
    <t>IT System for Existing Schools  …  ( % Complete )</t>
  </si>
  <si>
    <t>IT System for Megaproject Schools  …  ( % Complete )</t>
  </si>
  <si>
    <r>
      <t>Commissioning Sequence</t>
    </r>
    <r>
      <rPr>
        <sz val="10"/>
        <color indexed="10"/>
        <rFont val="Arial"/>
        <family val="2"/>
      </rPr>
      <t xml:space="preserve"> ( For Initiating Opex ) </t>
    </r>
  </si>
  <si>
    <t>Cumulative commissioned</t>
  </si>
  <si>
    <r>
      <t>Capital Expenditure                Rs.</t>
    </r>
    <r>
      <rPr>
        <sz val="10"/>
        <color indexed="10"/>
        <rFont val="Arial"/>
        <family val="2"/>
      </rPr>
      <t>( Thousands Of Crores )</t>
    </r>
  </si>
  <si>
    <t>Total Schools Construction Started Each Year</t>
  </si>
  <si>
    <t>Cash Requirements Summary</t>
  </si>
  <si>
    <t>Item</t>
  </si>
  <si>
    <t>US $ / Rs Exchange Rate ( 18th march ' 2010 )</t>
  </si>
  <si>
    <r>
      <t xml:space="preserve">Total Capital Expenditure ( </t>
    </r>
    <r>
      <rPr>
        <b/>
        <sz val="10"/>
        <color indexed="12"/>
        <rFont val="Arial"/>
        <family val="2"/>
      </rPr>
      <t>Rs Crores</t>
    </r>
    <r>
      <rPr>
        <sz val="10"/>
        <color indexed="12"/>
        <rFont val="Arial"/>
        <family val="2"/>
      </rPr>
      <t xml:space="preserve"> )</t>
    </r>
  </si>
  <si>
    <r>
      <t xml:space="preserve">Total Capital Expenditure ( </t>
    </r>
    <r>
      <rPr>
        <b/>
        <sz val="10"/>
        <color indexed="12"/>
        <rFont val="Arial"/>
        <family val="2"/>
      </rPr>
      <t>US $ Billion</t>
    </r>
    <r>
      <rPr>
        <sz val="10"/>
        <color indexed="12"/>
        <rFont val="Arial"/>
        <family val="2"/>
      </rPr>
      <t xml:space="preserve"> ) </t>
    </r>
  </si>
  <si>
    <r>
      <t xml:space="preserve">Pilot Projects </t>
    </r>
    <r>
      <rPr>
        <sz val="10"/>
        <rFont val="Arial"/>
        <family val="2"/>
      </rPr>
      <t>( Schools in 28 States + 7 Union Territories) … 85 % day schools and 15 % Residential Schools</t>
    </r>
  </si>
  <si>
    <t>Total Cost Of System with alerts @ Rs 500 Crores :</t>
  </si>
  <si>
    <r>
      <t xml:space="preserve">( Launching of 12 Satellites + Using 4,00,000 Km of Existing Fibre Optic </t>
    </r>
    <r>
      <rPr>
        <b/>
        <sz val="10"/>
        <rFont val="Arial"/>
        <family val="2"/>
      </rPr>
      <t>Across</t>
    </r>
    <r>
      <rPr>
        <sz val="10"/>
        <rFont val="Arial"/>
        <family val="0"/>
      </rPr>
      <t xml:space="preserve"> </t>
    </r>
    <r>
      <rPr>
        <b/>
        <sz val="10"/>
        <color indexed="12"/>
        <rFont val="Arial"/>
        <family val="2"/>
      </rPr>
      <t>30,000</t>
    </r>
    <r>
      <rPr>
        <sz val="10"/>
        <rFont val="Arial"/>
        <family val="0"/>
      </rPr>
      <t xml:space="preserve"> Hub School and </t>
    </r>
    <r>
      <rPr>
        <b/>
        <sz val="10"/>
        <color indexed="10"/>
        <rFont val="Arial"/>
        <family val="2"/>
      </rPr>
      <t>420,000</t>
    </r>
    <r>
      <rPr>
        <sz val="10"/>
        <rFont val="Arial"/>
        <family val="0"/>
      </rPr>
      <t xml:space="preserve"> Assisted Schools Via VSATS )</t>
    </r>
  </si>
  <si>
    <t>% Completion</t>
  </si>
  <si>
    <r>
      <t xml:space="preserve">EDUCATION MEGAPROJECT -  OVERALL  CAPEX / OPEX  </t>
    </r>
    <r>
      <rPr>
        <b/>
        <u val="single"/>
        <sz val="16"/>
        <rFont val="Arial"/>
        <family val="2"/>
      </rPr>
      <t>SNAPSHOT</t>
    </r>
    <r>
      <rPr>
        <b/>
        <sz val="16"/>
        <rFont val="Arial"/>
        <family val="2"/>
      </rPr>
      <t xml:space="preserve"> OF PPP SCHEME</t>
    </r>
  </si>
  <si>
    <t xml:space="preserve">OTHER POTENTIAL SOURCES  OF  FINANCE </t>
  </si>
  <si>
    <r>
      <t xml:space="preserve">The Education Megaproject </t>
    </r>
    <r>
      <rPr>
        <b/>
        <u val="single"/>
        <sz val="10"/>
        <color indexed="10"/>
        <rFont val="Arial"/>
        <family val="2"/>
      </rPr>
      <t>has not included</t>
    </r>
    <r>
      <rPr>
        <sz val="10"/>
        <color indexed="10"/>
        <rFont val="Arial"/>
        <family val="0"/>
      </rPr>
      <t xml:space="preserve"> Foreign Exchange Reserves in its sources in the current </t>
    </r>
    <r>
      <rPr>
        <b/>
        <sz val="10"/>
        <color indexed="10"/>
        <rFont val="Arial"/>
        <family val="2"/>
      </rPr>
      <t>Rev 03</t>
    </r>
    <r>
      <rPr>
        <sz val="10"/>
        <color indexed="10"/>
        <rFont val="Arial"/>
        <family val="0"/>
      </rPr>
      <t xml:space="preserve"> of the project. This represents a potential future source of finance.</t>
    </r>
  </si>
  <si>
    <r>
      <t xml:space="preserve">In early March ' 2010 , India's Foreign Exchange Reserves stood at </t>
    </r>
    <r>
      <rPr>
        <b/>
        <sz val="10"/>
        <color indexed="10"/>
        <rFont val="Arial"/>
        <family val="2"/>
      </rPr>
      <t>US $ 278 Billion</t>
    </r>
    <r>
      <rPr>
        <b/>
        <sz val="10"/>
        <rFont val="Arial"/>
        <family val="2"/>
      </rPr>
      <t xml:space="preserve">. </t>
    </r>
    <r>
      <rPr>
        <sz val="10"/>
        <rFont val="Arial"/>
        <family val="2"/>
      </rPr>
      <t xml:space="preserve"> This is a huge sum and it has earlier been suggested by several others that a small part of the RBI's reserves should be used to finance Infrastructure projects in India. Schools represent essential social Infrastructure and the Education megaproject could draw on some of this resource.</t>
    </r>
  </si>
  <si>
    <t xml:space="preserve">Dis-investment in Indian Public Sector Entities and Banks. This represents a huge potential scorce of funds . However successive governments have been using dis-investment proceeds to help bridge the huge fiscal deficits that the government of India runs. In fact this money is best used to finance productive capital expenditure as in education projects that greatly enhance the country's GDP. </t>
  </si>
  <si>
    <r>
      <t>Net Present Value Of Inceremental GDP Increase after GST implementation</t>
    </r>
    <r>
      <rPr>
        <sz val="10"/>
        <rFont val="Arial"/>
        <family val="0"/>
      </rPr>
      <t xml:space="preserve"> starting 1st April ' 2010 ( Delta Over Current ) . The Total Corpus in the next column is assumed and calculated over a 25 year period with a discount rate at 3 %. </t>
    </r>
    <r>
      <rPr>
        <sz val="10"/>
        <color indexed="12"/>
        <rFont val="Arial"/>
        <family val="2"/>
      </rPr>
      <t xml:space="preserve">This cash flow will triple by </t>
    </r>
    <r>
      <rPr>
        <b/>
        <sz val="10"/>
        <color indexed="12"/>
        <rFont val="Arial"/>
        <family val="2"/>
      </rPr>
      <t>2025</t>
    </r>
    <r>
      <rPr>
        <sz val="10"/>
        <color indexed="12"/>
        <rFont val="Arial"/>
        <family val="2"/>
      </rPr>
      <t xml:space="preserve"> when the size of the Indian economy is expected to be </t>
    </r>
    <r>
      <rPr>
        <b/>
        <sz val="10"/>
        <color indexed="12"/>
        <rFont val="Arial"/>
        <family val="2"/>
      </rPr>
      <t xml:space="preserve">US $ 4.5 Trillion. </t>
    </r>
  </si>
  <si>
    <r>
      <t>30 % of a proposed new tax on the services component in future Infrastructure projects.</t>
    </r>
    <r>
      <rPr>
        <sz val="10"/>
        <rFont val="Arial"/>
        <family val="0"/>
      </rPr>
      <t xml:space="preserve"> The base case estimate of the delta / net additional Infrastructure investment in India over the </t>
    </r>
    <r>
      <rPr>
        <b/>
        <sz val="10"/>
        <rFont val="Arial"/>
        <family val="2"/>
      </rPr>
      <t xml:space="preserve">next 10 years </t>
    </r>
    <r>
      <rPr>
        <sz val="10"/>
        <rFont val="Arial"/>
        <family val="0"/>
      </rPr>
      <t xml:space="preserve">is taken at </t>
    </r>
    <r>
      <rPr>
        <b/>
        <sz val="10"/>
        <rFont val="Arial"/>
        <family val="2"/>
      </rPr>
      <t xml:space="preserve">US $ 1.7 Trillion               </t>
    </r>
    <r>
      <rPr>
        <sz val="10"/>
        <rFont val="Arial"/>
        <family val="0"/>
      </rPr>
      <t xml:space="preserve"> ( Goldman sachs View ). </t>
    </r>
    <r>
      <rPr>
        <sz val="10"/>
        <color indexed="12"/>
        <rFont val="Arial"/>
        <family val="2"/>
      </rPr>
      <t xml:space="preserve">This cash stream will triple by 2025 when the size of the Indian economy is expected to be US $ 4.5 Trillion.  </t>
    </r>
  </si>
  <si>
    <r>
      <t>Graduate Tax Collected From Employers In India.</t>
    </r>
    <r>
      <rPr>
        <sz val="10"/>
        <rFont val="Arial"/>
        <family val="0"/>
      </rPr>
      <t xml:space="preserve"> It is assumed here that there are </t>
    </r>
    <r>
      <rPr>
        <b/>
        <sz val="10"/>
        <color indexed="10"/>
        <rFont val="Arial"/>
        <family val="2"/>
      </rPr>
      <t xml:space="preserve">46 Million </t>
    </r>
    <r>
      <rPr>
        <sz val="10"/>
        <rFont val="Arial"/>
        <family val="0"/>
      </rPr>
      <t xml:space="preserve">Graduates in India ( 2004 Estimate ). This number today is larger. </t>
    </r>
    <r>
      <rPr>
        <sz val="10"/>
        <color indexed="12"/>
        <rFont val="Arial"/>
        <family val="2"/>
      </rPr>
      <t xml:space="preserve">This cash stream will double by 2025 when the size of the Indian economy is expected to be US $ 4.5 Trillion. </t>
    </r>
  </si>
  <si>
    <r>
      <t>Quantized Tobin Tax on Forex Transactions.</t>
    </r>
    <r>
      <rPr>
        <sz val="10"/>
        <rFont val="Arial"/>
        <family val="0"/>
      </rPr>
      <t xml:space="preserve"> It has been assumed that the volume of daily average forex transactions in India and by companies doing business in India is of the order of </t>
    </r>
    <r>
      <rPr>
        <b/>
        <sz val="10"/>
        <rFont val="Arial"/>
        <family val="2"/>
      </rPr>
      <t>US $ 15 Billion</t>
    </r>
    <r>
      <rPr>
        <sz val="10"/>
        <rFont val="Arial"/>
        <family val="0"/>
      </rPr>
      <t xml:space="preserve">. A Tobin Tax      ( First proposed by Nobel laureate James Tobin ) to be levied at the rate of </t>
    </r>
    <r>
      <rPr>
        <b/>
        <sz val="10"/>
        <rFont val="Arial"/>
        <family val="2"/>
      </rPr>
      <t>0.02 %</t>
    </r>
    <r>
      <rPr>
        <sz val="10"/>
        <rFont val="Arial"/>
        <family val="0"/>
      </rPr>
      <t xml:space="preserve"> on the total volume of the transaction which will be quantized as per the size of the transaction with higher rates applying to larger transactions to prevent speculation on the Indian Rupee as it moves towards Capital Account Convertability ). </t>
    </r>
    <r>
      <rPr>
        <sz val="10"/>
        <color indexed="12"/>
        <rFont val="Arial"/>
        <family val="2"/>
      </rPr>
      <t xml:space="preserve">This cash stream will triple by 2025 when the size of the Indian economy is expected to be US $ 4.5 Trillion.  </t>
    </r>
  </si>
  <si>
    <t>This money will come from the Promoters of 30,000 Schools over a 10 year period ( 2012 - 2022 )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</si>
</sst>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0.0000"/>
    <numFmt numFmtId="171" formatCode="#,##0.0000_);[Red]\(#,##0.0000\)"/>
    <numFmt numFmtId="172" formatCode="0.0%"/>
    <numFmt numFmtId="173" formatCode="[$-409]mmm\-yy;@"/>
    <numFmt numFmtId="174" formatCode="0.0"/>
    <numFmt numFmtId="175" formatCode="0.000"/>
    <numFmt numFmtId="176" formatCode="0.0000000"/>
    <numFmt numFmtId="177" formatCode="0.000000"/>
    <numFmt numFmtId="178" formatCode="0.00000"/>
    <numFmt numFmtId="179" formatCode="#,##0.000_);[Red]\(#,##0.000\)"/>
    <numFmt numFmtId="180" formatCode="#,##0.0_);[Red]\(#,##0.0\)"/>
    <numFmt numFmtId="181" formatCode="&quot;Yes&quot;;&quot;Yes&quot;;&quot;No&quot;"/>
    <numFmt numFmtId="182" formatCode="&quot;True&quot;;&quot;True&quot;;&quot;False&quot;"/>
    <numFmt numFmtId="183" formatCode="&quot;On&quot;;&quot;On&quot;;&quot;Off&quot;"/>
    <numFmt numFmtId="184" formatCode="[$€-2]\ #,##0.00_);[Red]\([$€-2]\ #,##0.00\)"/>
    <numFmt numFmtId="185" formatCode="_(* #,##0_);_(* \(#,##0\);_(* &quot;-&quot;??_);_(@_)"/>
    <numFmt numFmtId="186" formatCode="[$-409]d\-mmm\-yyyy;@"/>
    <numFmt numFmtId="187" formatCode="0.00000%"/>
  </numFmts>
  <fonts count="69">
    <font>
      <sz val="10"/>
      <name val="Arial"/>
      <family val="0"/>
    </font>
    <font>
      <b/>
      <sz val="12"/>
      <name val="Arial"/>
      <family val="2"/>
    </font>
    <font>
      <sz val="12"/>
      <name val="Tms Rmn"/>
      <family val="0"/>
    </font>
    <font>
      <sz val="10"/>
      <name val="MS Sans Serif"/>
      <family val="0"/>
    </font>
    <font>
      <sz val="8"/>
      <name val="Arial"/>
      <family val="0"/>
    </font>
    <font>
      <sz val="7"/>
      <name val="Small Fonts"/>
      <family val="0"/>
    </font>
    <font>
      <b/>
      <sz val="10"/>
      <name val="MS Sans Serif"/>
      <family val="0"/>
    </font>
    <font>
      <b/>
      <sz val="10"/>
      <name val="Arial"/>
      <family val="2"/>
    </font>
    <font>
      <b/>
      <sz val="16"/>
      <name val="Arial"/>
      <family val="2"/>
    </font>
    <font>
      <b/>
      <sz val="10"/>
      <color indexed="12"/>
      <name val="Arial"/>
      <family val="2"/>
    </font>
    <font>
      <sz val="10"/>
      <color indexed="12"/>
      <name val="Arial"/>
      <family val="2"/>
    </font>
    <font>
      <u val="single"/>
      <sz val="10"/>
      <name val="Arial"/>
      <family val="2"/>
    </font>
    <font>
      <b/>
      <sz val="10"/>
      <color indexed="10"/>
      <name val="Arial"/>
      <family val="2"/>
    </font>
    <font>
      <b/>
      <u val="single"/>
      <sz val="10"/>
      <name val="Arial"/>
      <family val="2"/>
    </font>
    <font>
      <sz val="10"/>
      <name val="Times New Roman"/>
      <family val="0"/>
    </font>
    <font>
      <sz val="8"/>
      <name val="Times New Roman"/>
      <family val="1"/>
    </font>
    <font>
      <u val="single"/>
      <sz val="7"/>
      <color indexed="12"/>
      <name val="Arial"/>
      <family val="0"/>
    </font>
    <font>
      <b/>
      <sz val="10"/>
      <name val="Times New Roman"/>
      <family val="0"/>
    </font>
    <font>
      <u val="single"/>
      <sz val="10"/>
      <color indexed="36"/>
      <name val="Arial"/>
      <family val="0"/>
    </font>
    <font>
      <sz val="8"/>
      <color indexed="10"/>
      <name val="Arial"/>
      <family val="2"/>
    </font>
    <font>
      <sz val="10"/>
      <color indexed="10"/>
      <name val="Arial"/>
      <family val="2"/>
    </font>
    <font>
      <b/>
      <sz val="8"/>
      <name val="Arial"/>
      <family val="2"/>
    </font>
    <font>
      <b/>
      <u val="single"/>
      <sz val="10"/>
      <color indexed="12"/>
      <name val="Arial"/>
      <family val="2"/>
    </font>
    <font>
      <u val="single"/>
      <sz val="10"/>
      <color indexed="8"/>
      <name val="Arial"/>
      <family val="2"/>
    </font>
    <font>
      <sz val="10"/>
      <color indexed="8"/>
      <name val="Arial"/>
      <family val="2"/>
    </font>
    <font>
      <u val="single"/>
      <sz val="10"/>
      <color indexed="10"/>
      <name val="Arial"/>
      <family val="2"/>
    </font>
    <font>
      <b/>
      <sz val="12"/>
      <color indexed="10"/>
      <name val="Arial"/>
      <family val="2"/>
    </font>
    <font>
      <b/>
      <sz val="12"/>
      <color indexed="8"/>
      <name val="Arial"/>
      <family val="2"/>
    </font>
    <font>
      <b/>
      <sz val="8"/>
      <color indexed="10"/>
      <name val="Arial"/>
      <family val="2"/>
    </font>
    <font>
      <u val="single"/>
      <sz val="10"/>
      <color indexed="12"/>
      <name val="Arial"/>
      <family val="2"/>
    </font>
    <font>
      <b/>
      <sz val="9"/>
      <name val="Arial"/>
      <family val="2"/>
    </font>
    <font>
      <sz val="6"/>
      <color indexed="12"/>
      <name val="Arial"/>
      <family val="2"/>
    </font>
    <font>
      <b/>
      <sz val="10"/>
      <color indexed="8"/>
      <name val="Arial"/>
      <family val="2"/>
    </font>
    <font>
      <b/>
      <sz val="9"/>
      <color indexed="10"/>
      <name val="Arial"/>
      <family val="2"/>
    </font>
    <font>
      <b/>
      <u val="single"/>
      <sz val="9"/>
      <color indexed="12"/>
      <name val="Arial"/>
      <family val="2"/>
    </font>
    <font>
      <sz val="9"/>
      <name val="Arial"/>
      <family val="2"/>
    </font>
    <font>
      <b/>
      <sz val="8"/>
      <color indexed="12"/>
      <name val="Arial"/>
      <family val="2"/>
    </font>
    <font>
      <sz val="8"/>
      <color indexed="12"/>
      <name val="Arial"/>
      <family val="2"/>
    </font>
    <font>
      <b/>
      <u val="single"/>
      <sz val="9"/>
      <name val="Arial"/>
      <family val="2"/>
    </font>
    <font>
      <sz val="9"/>
      <color indexed="10"/>
      <name val="Arial"/>
      <family val="2"/>
    </font>
    <font>
      <u val="single"/>
      <sz val="9"/>
      <name val="Arial"/>
      <family val="2"/>
    </font>
    <font>
      <sz val="8"/>
      <color indexed="8"/>
      <name val="Arial"/>
      <family val="2"/>
    </font>
    <font>
      <u val="single"/>
      <sz val="8"/>
      <color indexed="8"/>
      <name val="Arial"/>
      <family val="2"/>
    </font>
    <font>
      <u val="single"/>
      <sz val="8"/>
      <name val="Arial"/>
      <family val="2"/>
    </font>
    <font>
      <b/>
      <u val="single"/>
      <sz val="10"/>
      <color indexed="10"/>
      <name val="Arial"/>
      <family val="2"/>
    </font>
    <font>
      <b/>
      <sz val="12"/>
      <color indexed="9"/>
      <name val="Arial"/>
      <family val="2"/>
    </font>
    <font>
      <b/>
      <sz val="12"/>
      <color indexed="12"/>
      <name val="Arial"/>
      <family val="2"/>
    </font>
    <font>
      <sz val="16"/>
      <name val="Arial"/>
      <family val="2"/>
    </font>
    <font>
      <b/>
      <u val="single"/>
      <sz val="10"/>
      <color indexed="8"/>
      <name val="Arial"/>
      <family val="2"/>
    </font>
    <font>
      <u val="single"/>
      <sz val="12"/>
      <color indexed="12"/>
      <name val="Arial"/>
      <family val="0"/>
    </font>
    <font>
      <b/>
      <sz val="11"/>
      <color indexed="8"/>
      <name val="Arial"/>
      <family val="2"/>
    </font>
    <font>
      <b/>
      <sz val="11"/>
      <color indexed="10"/>
      <name val="Arial"/>
      <family val="2"/>
    </font>
    <font>
      <b/>
      <u val="single"/>
      <sz val="16"/>
      <name val="Arial"/>
      <family val="2"/>
    </font>
    <font>
      <b/>
      <sz val="8"/>
      <color indexed="8"/>
      <name val="Arial"/>
      <family val="2"/>
    </font>
    <font>
      <b/>
      <u val="single"/>
      <sz val="8"/>
      <color indexed="8"/>
      <name val="Arial"/>
      <family val="2"/>
    </font>
    <font>
      <sz val="9"/>
      <color indexed="12"/>
      <name val="Arial"/>
      <family val="2"/>
    </font>
    <font>
      <sz val="12"/>
      <color indexed="10"/>
      <name val="Arial"/>
      <family val="0"/>
    </font>
    <font>
      <sz val="12"/>
      <color indexed="8"/>
      <name val="Arial"/>
      <family val="0"/>
    </font>
    <font>
      <sz val="18"/>
      <color indexed="8"/>
      <name val="Arial"/>
      <family val="0"/>
    </font>
    <font>
      <sz val="16"/>
      <color indexed="8"/>
      <name val="Arial"/>
      <family val="0"/>
    </font>
    <font>
      <sz val="12"/>
      <color indexed="12"/>
      <name val="Arial"/>
      <family val="0"/>
    </font>
    <font>
      <sz val="11"/>
      <color indexed="10"/>
      <name val="Arial"/>
      <family val="0"/>
    </font>
    <font>
      <sz val="11"/>
      <color indexed="12"/>
      <name val="Arial"/>
      <family val="0"/>
    </font>
    <font>
      <u val="single"/>
      <sz val="12"/>
      <color indexed="10"/>
      <name val="Arial"/>
      <family val="2"/>
    </font>
    <font>
      <b/>
      <sz val="9"/>
      <color indexed="9"/>
      <name val="Arial"/>
      <family val="2"/>
    </font>
    <font>
      <b/>
      <sz val="11"/>
      <color indexed="12"/>
      <name val="Arial"/>
      <family val="2"/>
    </font>
    <font>
      <b/>
      <sz val="10"/>
      <color indexed="14"/>
      <name val="Arial"/>
      <family val="2"/>
    </font>
    <font>
      <sz val="10"/>
      <color indexed="14"/>
      <name val="Arial"/>
      <family val="2"/>
    </font>
    <font>
      <b/>
      <u val="single"/>
      <sz val="10"/>
      <name val="Times New Roman"/>
      <family val="0"/>
    </font>
  </fonts>
  <fills count="10">
    <fill>
      <patternFill/>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6"/>
        <bgColor indexed="64"/>
      </patternFill>
    </fill>
  </fills>
  <borders count="2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1" applyNumberFormat="0" applyAlignment="0" applyProtection="0"/>
    <xf numFmtId="0" fontId="1" fillId="0" borderId="2">
      <alignment horizontal="left" vertical="center"/>
      <protection/>
    </xf>
    <xf numFmtId="0" fontId="16" fillId="0" borderId="0" applyNumberFormat="0" applyFill="0" applyBorder="0" applyAlignment="0" applyProtection="0"/>
    <xf numFmtId="37" fontId="5" fillId="0" borderId="0">
      <alignment/>
      <protection/>
    </xf>
    <xf numFmtId="0" fontId="0" fillId="0" borderId="0">
      <alignment/>
      <protection/>
    </xf>
    <xf numFmtId="0" fontId="15" fillId="0" borderId="0">
      <alignment/>
      <protection/>
    </xf>
    <xf numFmtId="9" fontId="0" fillId="0" borderId="0" applyFont="0" applyFill="0" applyBorder="0" applyAlignment="0" applyProtection="0"/>
    <xf numFmtId="0" fontId="3" fillId="0" borderId="0" applyNumberFormat="0" applyFont="0" applyFill="0" applyBorder="0" applyAlignment="0" applyProtection="0"/>
    <xf numFmtId="4" fontId="3" fillId="0" borderId="0" applyFont="0" applyFill="0" applyBorder="0" applyAlignment="0" applyProtection="0"/>
    <xf numFmtId="0" fontId="6" fillId="0" borderId="3">
      <alignment horizontal="center"/>
      <protection/>
    </xf>
    <xf numFmtId="3" fontId="3" fillId="0" borderId="0" applyFont="0" applyFill="0" applyBorder="0" applyAlignment="0" applyProtection="0"/>
    <xf numFmtId="0" fontId="3" fillId="2" borderId="0" applyNumberFormat="0" applyFont="0" applyBorder="0" applyAlignment="0" applyProtection="0"/>
  </cellStyleXfs>
  <cellXfs count="175">
    <xf numFmtId="0" fontId="0" fillId="0" borderId="0" xfId="0" applyAlignment="1">
      <alignment/>
    </xf>
    <xf numFmtId="0" fontId="0" fillId="3" borderId="0" xfId="0" applyFill="1" applyAlignment="1">
      <alignment/>
    </xf>
    <xf numFmtId="0" fontId="7" fillId="3" borderId="0" xfId="0" applyFont="1" applyFill="1" applyAlignment="1">
      <alignment/>
    </xf>
    <xf numFmtId="0" fontId="0" fillId="3" borderId="0" xfId="0" applyFill="1" applyBorder="1" applyAlignment="1">
      <alignment/>
    </xf>
    <xf numFmtId="0" fontId="14" fillId="3" borderId="0" xfId="26" applyFont="1" applyFill="1" applyBorder="1" applyProtection="1">
      <alignment/>
      <protection locked="0"/>
    </xf>
    <xf numFmtId="0" fontId="17" fillId="3" borderId="0" xfId="26" applyFont="1" applyFill="1" applyBorder="1" applyProtection="1">
      <alignment/>
      <protection locked="0"/>
    </xf>
    <xf numFmtId="0" fontId="0" fillId="3" borderId="0" xfId="0" applyFill="1" applyAlignment="1">
      <alignment horizontal="center" vertical="top" wrapText="1"/>
    </xf>
    <xf numFmtId="0" fontId="7" fillId="3" borderId="0" xfId="26" applyFont="1" applyFill="1" applyBorder="1" applyProtection="1">
      <alignment/>
      <protection locked="0"/>
    </xf>
    <xf numFmtId="0" fontId="8" fillId="3" borderId="0" xfId="0" applyFont="1" applyFill="1" applyAlignment="1">
      <alignment/>
    </xf>
    <xf numFmtId="0" fontId="9" fillId="3" borderId="0" xfId="23" applyFont="1" applyFill="1" applyBorder="1" applyAlignment="1" applyProtection="1">
      <alignment/>
      <protection locked="0"/>
    </xf>
    <xf numFmtId="0" fontId="12" fillId="3" borderId="0" xfId="0" applyFont="1" applyFill="1" applyAlignment="1">
      <alignment/>
    </xf>
    <xf numFmtId="0" fontId="8" fillId="3" borderId="0" xfId="0" applyFont="1" applyFill="1" applyAlignment="1">
      <alignment horizontal="left" vertical="top" wrapText="1"/>
    </xf>
    <xf numFmtId="0" fontId="0" fillId="3" borderId="0" xfId="0" applyFill="1" applyAlignment="1">
      <alignment wrapText="1"/>
    </xf>
    <xf numFmtId="0" fontId="7" fillId="3" borderId="0" xfId="0" applyFont="1" applyFill="1" applyAlignment="1">
      <alignment wrapText="1"/>
    </xf>
    <xf numFmtId="0" fontId="0" fillId="3" borderId="0" xfId="0" applyFill="1" applyAlignment="1">
      <alignment horizontal="left" vertical="top"/>
    </xf>
    <xf numFmtId="1" fontId="0" fillId="3" borderId="0" xfId="0" applyNumberFormat="1" applyFill="1" applyAlignment="1">
      <alignment horizontal="left" vertical="top"/>
    </xf>
    <xf numFmtId="0" fontId="0" fillId="4" borderId="4" xfId="0" applyFill="1" applyBorder="1" applyAlignment="1">
      <alignment horizontal="left" vertical="top" wrapText="1"/>
    </xf>
    <xf numFmtId="0" fontId="0" fillId="4" borderId="4" xfId="0" applyFill="1" applyBorder="1" applyAlignment="1">
      <alignment horizontal="center" vertical="top"/>
    </xf>
    <xf numFmtId="1" fontId="0" fillId="4" borderId="4" xfId="0" applyNumberFormat="1" applyFill="1" applyBorder="1" applyAlignment="1">
      <alignment horizontal="center" vertical="top"/>
    </xf>
    <xf numFmtId="0" fontId="0" fillId="5" borderId="4" xfId="0" applyFill="1" applyBorder="1" applyAlignment="1">
      <alignment wrapText="1"/>
    </xf>
    <xf numFmtId="0" fontId="0" fillId="5" borderId="5" xfId="0" applyFill="1" applyBorder="1" applyAlignment="1">
      <alignment wrapText="1"/>
    </xf>
    <xf numFmtId="0" fontId="0" fillId="5" borderId="6" xfId="0" applyFill="1" applyBorder="1" applyAlignment="1">
      <alignment/>
    </xf>
    <xf numFmtId="0" fontId="0" fillId="5" borderId="4" xfId="0" applyFill="1" applyBorder="1" applyAlignment="1">
      <alignment horizontal="center" vertical="center"/>
    </xf>
    <xf numFmtId="0" fontId="20" fillId="0" borderId="0" xfId="0" applyFont="1" applyAlignment="1">
      <alignment/>
    </xf>
    <xf numFmtId="0" fontId="49" fillId="3" borderId="0" xfId="23" applyFont="1" applyFill="1" applyBorder="1" applyAlignment="1" applyProtection="1">
      <alignment/>
      <protection locked="0"/>
    </xf>
    <xf numFmtId="0" fontId="22" fillId="3" borderId="0" xfId="23" applyFont="1" applyFill="1" applyBorder="1" applyAlignment="1" applyProtection="1">
      <alignment/>
      <protection locked="0"/>
    </xf>
    <xf numFmtId="0" fontId="0" fillId="0" borderId="0" xfId="0" applyAlignment="1">
      <alignment wrapText="1"/>
    </xf>
    <xf numFmtId="0" fontId="7" fillId="0" borderId="0" xfId="0" applyFont="1" applyAlignment="1">
      <alignment/>
    </xf>
    <xf numFmtId="0" fontId="9" fillId="0" borderId="0" xfId="0" applyFont="1" applyAlignment="1">
      <alignment/>
    </xf>
    <xf numFmtId="0" fontId="7" fillId="6" borderId="0" xfId="0" applyFont="1" applyFill="1" applyAlignment="1">
      <alignment/>
    </xf>
    <xf numFmtId="0" fontId="7" fillId="7" borderId="0" xfId="0" applyFont="1" applyFill="1" applyAlignment="1">
      <alignment/>
    </xf>
    <xf numFmtId="0" fontId="19" fillId="3" borderId="0" xfId="0" applyFont="1" applyFill="1" applyAlignment="1">
      <alignment horizontal="center" vertical="center" wrapText="1"/>
    </xf>
    <xf numFmtId="0" fontId="47" fillId="0" borderId="0" xfId="0" applyFont="1" applyAlignment="1">
      <alignment horizontal="justify" vertical="justify" wrapText="1"/>
    </xf>
    <xf numFmtId="1" fontId="0" fillId="3" borderId="0" xfId="0" applyNumberFormat="1" applyFill="1" applyAlignment="1">
      <alignment horizontal="center" vertical="top" wrapText="1"/>
    </xf>
    <xf numFmtId="1" fontId="0" fillId="3" borderId="0" xfId="0" applyNumberFormat="1" applyFill="1" applyAlignment="1">
      <alignment/>
    </xf>
    <xf numFmtId="0" fontId="68" fillId="3" borderId="0" xfId="26" applyFont="1" applyFill="1" applyBorder="1" applyProtection="1">
      <alignment/>
      <protection locked="0"/>
    </xf>
    <xf numFmtId="0" fontId="12" fillId="3" borderId="0" xfId="23" applyFont="1" applyFill="1" applyBorder="1" applyAlignment="1" applyProtection="1">
      <alignment/>
      <protection locked="0"/>
    </xf>
    <xf numFmtId="0" fontId="0" fillId="3" borderId="0" xfId="0" applyFill="1" applyAlignment="1">
      <alignment horizontal="left"/>
    </xf>
    <xf numFmtId="0" fontId="12" fillId="3" borderId="0" xfId="0" applyFont="1" applyFill="1" applyBorder="1" applyAlignment="1">
      <alignment horizontal="justify" vertical="top" wrapText="1"/>
    </xf>
    <xf numFmtId="0" fontId="0" fillId="3" borderId="0" xfId="0" applyFill="1" applyBorder="1" applyAlignment="1">
      <alignment horizontal="center" vertical="top"/>
    </xf>
    <xf numFmtId="9" fontId="0" fillId="3" borderId="0" xfId="0" applyNumberFormat="1" applyFill="1" applyBorder="1" applyAlignment="1">
      <alignment horizontal="center" vertical="top"/>
    </xf>
    <xf numFmtId="2" fontId="0" fillId="3" borderId="0" xfId="0" applyNumberFormat="1" applyFill="1" applyBorder="1" applyAlignment="1">
      <alignment horizontal="center" vertical="top"/>
    </xf>
    <xf numFmtId="0" fontId="0" fillId="3" borderId="0" xfId="0" applyFill="1" applyBorder="1" applyAlignment="1">
      <alignment horizontal="justify"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8" xfId="0" applyFill="1" applyBorder="1" applyAlignment="1">
      <alignment/>
    </xf>
    <xf numFmtId="0" fontId="0" fillId="3" borderId="9" xfId="0" applyFill="1" applyBorder="1" applyAlignment="1">
      <alignment/>
    </xf>
    <xf numFmtId="0" fontId="12" fillId="3" borderId="8" xfId="0" applyFont="1" applyFill="1" applyBorder="1" applyAlignment="1">
      <alignment horizontal="justify" vertical="top" wrapText="1"/>
    </xf>
    <xf numFmtId="0" fontId="0" fillId="3" borderId="7" xfId="0" applyFill="1" applyBorder="1" applyAlignment="1">
      <alignment/>
    </xf>
    <xf numFmtId="0" fontId="0" fillId="3" borderId="8" xfId="0" applyFill="1" applyBorder="1" applyAlignment="1">
      <alignment horizontal="center" vertical="top"/>
    </xf>
    <xf numFmtId="0" fontId="0" fillId="3" borderId="7" xfId="0" applyFill="1" applyBorder="1" applyAlignment="1">
      <alignment horizontal="center" vertical="top"/>
    </xf>
    <xf numFmtId="9" fontId="0" fillId="3" borderId="8" xfId="0" applyNumberFormat="1" applyFill="1" applyBorder="1" applyAlignment="1">
      <alignment horizontal="center" vertical="top"/>
    </xf>
    <xf numFmtId="0" fontId="0" fillId="3" borderId="9" xfId="0" applyFill="1" applyBorder="1" applyAlignment="1">
      <alignment horizontal="justify" vertical="top" wrapText="1"/>
    </xf>
    <xf numFmtId="0" fontId="0" fillId="3" borderId="9" xfId="0" applyFill="1" applyBorder="1" applyAlignment="1">
      <alignment horizontal="justify" vertical="top"/>
    </xf>
    <xf numFmtId="0" fontId="0" fillId="3" borderId="10" xfId="0" applyFill="1" applyBorder="1" applyAlignment="1">
      <alignment/>
    </xf>
    <xf numFmtId="0" fontId="0" fillId="3" borderId="11" xfId="0" applyFill="1" applyBorder="1" applyAlignment="1">
      <alignment horizontal="center" vertical="top" wrapText="1"/>
    </xf>
    <xf numFmtId="0" fontId="12" fillId="3" borderId="12" xfId="0" applyFont="1" applyFill="1" applyBorder="1" applyAlignment="1">
      <alignment horizontal="justify" vertical="top" wrapText="1"/>
    </xf>
    <xf numFmtId="0" fontId="0" fillId="3" borderId="13" xfId="0" applyFill="1" applyBorder="1" applyAlignment="1">
      <alignment horizontal="justify" vertical="justify" wrapText="1"/>
    </xf>
    <xf numFmtId="0" fontId="0" fillId="3" borderId="11" xfId="0" applyFill="1" applyBorder="1" applyAlignment="1">
      <alignment horizontal="center" vertical="top"/>
    </xf>
    <xf numFmtId="0" fontId="0" fillId="3" borderId="13" xfId="0" applyFill="1" applyBorder="1" applyAlignment="1">
      <alignment horizontal="justify" vertical="top" wrapText="1"/>
    </xf>
    <xf numFmtId="0" fontId="0" fillId="3" borderId="13" xfId="0" applyFill="1" applyBorder="1" applyAlignment="1">
      <alignment horizontal="justify" vertical="top"/>
    </xf>
    <xf numFmtId="0" fontId="0" fillId="3" borderId="3" xfId="0" applyFill="1" applyBorder="1" applyAlignment="1">
      <alignment horizontal="center" vertical="top"/>
    </xf>
    <xf numFmtId="0" fontId="12" fillId="3" borderId="3" xfId="0" applyFont="1" applyFill="1" applyBorder="1" applyAlignment="1">
      <alignment horizontal="justify" vertical="top" wrapText="1"/>
    </xf>
    <xf numFmtId="2" fontId="0" fillId="3" borderId="3" xfId="0" applyNumberFormat="1" applyFill="1" applyBorder="1" applyAlignment="1">
      <alignment horizontal="center" vertical="top"/>
    </xf>
    <xf numFmtId="9" fontId="0" fillId="3" borderId="3" xfId="0" applyNumberFormat="1" applyFill="1" applyBorder="1" applyAlignment="1">
      <alignment horizontal="center" vertical="top"/>
    </xf>
    <xf numFmtId="0" fontId="0" fillId="3" borderId="3" xfId="0" applyFill="1" applyBorder="1" applyAlignment="1">
      <alignment horizontal="justify" vertical="top" wrapText="1"/>
    </xf>
    <xf numFmtId="0" fontId="0" fillId="3" borderId="14" xfId="0" applyFill="1" applyBorder="1" applyAlignment="1">
      <alignment horizontal="center" vertical="top"/>
    </xf>
    <xf numFmtId="0" fontId="12" fillId="3" borderId="15" xfId="0" applyFont="1" applyFill="1" applyBorder="1" applyAlignment="1">
      <alignment horizontal="justify" vertical="top" wrapText="1"/>
    </xf>
    <xf numFmtId="0" fontId="0" fillId="3" borderId="16" xfId="0" applyFill="1" applyBorder="1" applyAlignment="1">
      <alignment horizontal="center" vertical="top"/>
    </xf>
    <xf numFmtId="0" fontId="12" fillId="3" borderId="16" xfId="0" applyFont="1" applyFill="1" applyBorder="1" applyAlignment="1">
      <alignment horizontal="justify" vertical="top" wrapText="1"/>
    </xf>
    <xf numFmtId="9" fontId="0" fillId="3" borderId="16" xfId="0" applyNumberFormat="1" applyFill="1" applyBorder="1" applyAlignment="1">
      <alignment horizontal="center" vertical="top"/>
    </xf>
    <xf numFmtId="0" fontId="0" fillId="3" borderId="16" xfId="0" applyFill="1" applyBorder="1" applyAlignment="1">
      <alignment horizontal="justify" vertical="top" wrapText="1"/>
    </xf>
    <xf numFmtId="0" fontId="7" fillId="3" borderId="0" xfId="0" applyFont="1" applyFill="1" applyAlignment="1">
      <alignment horizontal="right"/>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6" borderId="17" xfId="0" applyFont="1" applyFill="1" applyBorder="1" applyAlignment="1">
      <alignment horizontal="left" vertical="top" wrapText="1"/>
    </xf>
    <xf numFmtId="0" fontId="7" fillId="6" borderId="18" xfId="0" applyFont="1" applyFill="1" applyBorder="1" applyAlignment="1">
      <alignment horizontal="left" vertical="top" wrapText="1"/>
    </xf>
    <xf numFmtId="0" fontId="7" fillId="6" borderId="18" xfId="0" applyFont="1" applyFill="1" applyBorder="1" applyAlignment="1">
      <alignment horizontal="center" vertical="top" wrapText="1"/>
    </xf>
    <xf numFmtId="0" fontId="7" fillId="6" borderId="19" xfId="0" applyFont="1" applyFill="1" applyBorder="1" applyAlignment="1">
      <alignment horizontal="center" vertical="top" wrapText="1"/>
    </xf>
    <xf numFmtId="0" fontId="7" fillId="6" borderId="11" xfId="0" applyFont="1" applyFill="1" applyBorder="1" applyAlignment="1">
      <alignment horizontal="left" vertical="top" wrapText="1"/>
    </xf>
    <xf numFmtId="0" fontId="7" fillId="6" borderId="12" xfId="0" applyFont="1" applyFill="1" applyBorder="1" applyAlignment="1">
      <alignment horizontal="left" vertical="top" wrapText="1"/>
    </xf>
    <xf numFmtId="0" fontId="7" fillId="6" borderId="12" xfId="0"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3" borderId="12" xfId="0" applyFont="1" applyFill="1" applyBorder="1" applyAlignment="1">
      <alignment horizontal="center" vertical="top" wrapText="1"/>
    </xf>
    <xf numFmtId="9" fontId="7" fillId="3" borderId="12" xfId="0" applyNumberFormat="1" applyFont="1" applyFill="1" applyBorder="1" applyAlignment="1">
      <alignment horizontal="center" vertical="top" wrapText="1"/>
    </xf>
    <xf numFmtId="0" fontId="7" fillId="3" borderId="8" xfId="0" applyFont="1" applyFill="1" applyBorder="1" applyAlignment="1">
      <alignment horizontal="center" vertical="top"/>
    </xf>
    <xf numFmtId="0" fontId="7" fillId="3" borderId="12" xfId="0" applyFont="1" applyFill="1" applyBorder="1" applyAlignment="1">
      <alignment horizontal="center" vertical="top"/>
    </xf>
    <xf numFmtId="9" fontId="7" fillId="3" borderId="12" xfId="0" applyNumberFormat="1" applyFont="1" applyFill="1" applyBorder="1" applyAlignment="1">
      <alignment horizontal="center" vertical="top"/>
    </xf>
    <xf numFmtId="2" fontId="7" fillId="3" borderId="15" xfId="0" applyNumberFormat="1" applyFont="1" applyFill="1" applyBorder="1" applyAlignment="1">
      <alignment horizontal="center" vertical="top"/>
    </xf>
    <xf numFmtId="9" fontId="7" fillId="3" borderId="15" xfId="0" applyNumberFormat="1" applyFont="1" applyFill="1" applyBorder="1" applyAlignment="1">
      <alignment horizontal="center" vertical="top"/>
    </xf>
    <xf numFmtId="0" fontId="7" fillId="3" borderId="15" xfId="0" applyFont="1" applyFill="1" applyBorder="1" applyAlignment="1">
      <alignment horizontal="center" vertical="top"/>
    </xf>
    <xf numFmtId="9" fontId="7" fillId="3" borderId="8" xfId="0" applyNumberFormat="1" applyFont="1" applyFill="1" applyBorder="1" applyAlignment="1">
      <alignment horizontal="center" vertical="top"/>
    </xf>
    <xf numFmtId="2" fontId="7" fillId="3" borderId="12" xfId="0" applyNumberFormat="1" applyFont="1" applyFill="1" applyBorder="1" applyAlignment="1">
      <alignment horizontal="center" vertical="top"/>
    </xf>
    <xf numFmtId="2" fontId="7" fillId="3" borderId="8" xfId="0" applyNumberFormat="1" applyFont="1" applyFill="1" applyBorder="1" applyAlignment="1">
      <alignment horizontal="center" vertical="top"/>
    </xf>
    <xf numFmtId="0" fontId="7" fillId="3" borderId="11" xfId="0" applyFont="1" applyFill="1" applyBorder="1" applyAlignment="1">
      <alignment horizontal="center" vertical="top"/>
    </xf>
    <xf numFmtId="0" fontId="7" fillId="3" borderId="7" xfId="0" applyFont="1" applyFill="1" applyBorder="1" applyAlignment="1">
      <alignment horizontal="center" vertical="top"/>
    </xf>
    <xf numFmtId="0" fontId="7" fillId="3" borderId="7" xfId="0" applyFont="1" applyFill="1" applyBorder="1" applyAlignment="1">
      <alignment/>
    </xf>
    <xf numFmtId="0" fontId="7" fillId="3" borderId="8" xfId="0" applyFont="1" applyFill="1" applyBorder="1" applyAlignment="1">
      <alignment/>
    </xf>
    <xf numFmtId="0" fontId="7" fillId="3" borderId="11" xfId="0" applyFont="1" applyFill="1" applyBorder="1" applyAlignment="1">
      <alignment horizontal="center" vertical="justify"/>
    </xf>
    <xf numFmtId="0" fontId="7" fillId="3" borderId="14" xfId="0" applyFont="1" applyFill="1" applyBorder="1" applyAlignment="1">
      <alignment/>
    </xf>
    <xf numFmtId="0" fontId="7" fillId="3" borderId="15" xfId="0" applyFont="1" applyFill="1" applyBorder="1" applyAlignment="1">
      <alignment/>
    </xf>
    <xf numFmtId="0" fontId="0" fillId="3" borderId="12" xfId="0" applyFont="1" applyFill="1" applyBorder="1" applyAlignment="1">
      <alignment horizontal="justify" vertical="top"/>
    </xf>
    <xf numFmtId="0" fontId="0" fillId="3" borderId="8" xfId="0" applyFont="1" applyFill="1" applyBorder="1" applyAlignment="1">
      <alignment/>
    </xf>
    <xf numFmtId="0" fontId="0" fillId="3" borderId="8" xfId="0" applyFont="1" applyFill="1" applyBorder="1" applyAlignment="1">
      <alignment horizontal="justify" vertical="top" wrapText="1"/>
    </xf>
    <xf numFmtId="0" fontId="20" fillId="3" borderId="13" xfId="0" applyFont="1" applyFill="1" applyBorder="1" applyAlignment="1">
      <alignment horizontal="justify" vertical="top" wrapText="1"/>
    </xf>
    <xf numFmtId="0" fontId="11" fillId="3" borderId="10" xfId="0" applyFont="1" applyFill="1" applyBorder="1" applyAlignment="1">
      <alignment horizontal="justify" vertical="top" wrapText="1"/>
    </xf>
    <xf numFmtId="0" fontId="8" fillId="0" borderId="0" xfId="0" applyFont="1" applyAlignment="1">
      <alignment/>
    </xf>
    <xf numFmtId="0" fontId="9" fillId="0" borderId="0" xfId="0" applyFont="1" applyAlignment="1">
      <alignment horizontal="right"/>
    </xf>
    <xf numFmtId="0" fontId="10" fillId="0" borderId="0" xfId="0" applyFont="1" applyAlignment="1">
      <alignment horizontal="right"/>
    </xf>
    <xf numFmtId="0" fontId="0" fillId="7" borderId="0" xfId="0" applyFill="1" applyAlignment="1">
      <alignment/>
    </xf>
    <xf numFmtId="9" fontId="20" fillId="0" borderId="0" xfId="0" applyNumberFormat="1" applyFont="1" applyAlignment="1">
      <alignment/>
    </xf>
    <xf numFmtId="0" fontId="7" fillId="8" borderId="0" xfId="0" applyFont="1" applyFill="1" applyAlignment="1">
      <alignment/>
    </xf>
    <xf numFmtId="0" fontId="0" fillId="8" borderId="0" xfId="0" applyFill="1" applyAlignment="1">
      <alignment/>
    </xf>
    <xf numFmtId="0" fontId="0" fillId="0" borderId="0" xfId="0" applyFont="1" applyAlignment="1">
      <alignment/>
    </xf>
    <xf numFmtId="2" fontId="7" fillId="0" borderId="0" xfId="0" applyNumberFormat="1" applyFont="1" applyAlignment="1">
      <alignment/>
    </xf>
    <xf numFmtId="175" fontId="0" fillId="7" borderId="0" xfId="0" applyNumberFormat="1" applyFill="1" applyAlignment="1">
      <alignment/>
    </xf>
    <xf numFmtId="2" fontId="0" fillId="8" borderId="0" xfId="0" applyNumberFormat="1" applyFill="1" applyAlignment="1">
      <alignment/>
    </xf>
    <xf numFmtId="2" fontId="12" fillId="0" borderId="0" xfId="0" applyNumberFormat="1" applyFont="1" applyAlignment="1">
      <alignment/>
    </xf>
    <xf numFmtId="0" fontId="7" fillId="0" borderId="0" xfId="0" applyFont="1" applyAlignment="1">
      <alignment wrapText="1"/>
    </xf>
    <xf numFmtId="0" fontId="7" fillId="0" borderId="0" xfId="0" applyFont="1" applyAlignment="1">
      <alignment vertical="top" wrapText="1"/>
    </xf>
    <xf numFmtId="0" fontId="24" fillId="0" borderId="0" xfId="0" applyFont="1" applyAlignment="1">
      <alignment/>
    </xf>
    <xf numFmtId="1" fontId="10" fillId="0" borderId="0" xfId="0" applyNumberFormat="1" applyFont="1" applyAlignment="1">
      <alignment/>
    </xf>
    <xf numFmtId="0" fontId="12" fillId="0" borderId="0" xfId="0" applyFont="1" applyAlignment="1">
      <alignment/>
    </xf>
    <xf numFmtId="1" fontId="10" fillId="8" borderId="0" xfId="0" applyNumberFormat="1" applyFont="1" applyFill="1" applyAlignment="1">
      <alignment/>
    </xf>
    <xf numFmtId="0" fontId="0" fillId="8" borderId="0" xfId="0" applyFill="1" applyAlignment="1">
      <alignment vertical="top"/>
    </xf>
    <xf numFmtId="0" fontId="9" fillId="0" borderId="0" xfId="0" applyFont="1" applyAlignment="1">
      <alignment vertical="top"/>
    </xf>
    <xf numFmtId="2" fontId="0" fillId="7" borderId="0" xfId="0" applyNumberFormat="1" applyFill="1" applyAlignment="1">
      <alignment/>
    </xf>
    <xf numFmtId="0" fontId="20" fillId="0" borderId="0" xfId="0" applyFont="1" applyAlignment="1">
      <alignment horizontal="right"/>
    </xf>
    <xf numFmtId="1" fontId="10" fillId="8" borderId="0" xfId="0" applyNumberFormat="1" applyFont="1" applyFill="1" applyAlignment="1">
      <alignment vertical="top"/>
    </xf>
    <xf numFmtId="0" fontId="0" fillId="6" borderId="0" xfId="0" applyFont="1" applyFill="1" applyAlignment="1">
      <alignment horizontal="justify" vertical="top" wrapText="1"/>
    </xf>
    <xf numFmtId="9" fontId="24" fillId="0" borderId="0" xfId="0" applyNumberFormat="1" applyFont="1" applyAlignment="1">
      <alignment/>
    </xf>
    <xf numFmtId="0" fontId="10" fillId="0" borderId="0" xfId="0" applyFont="1" applyAlignment="1">
      <alignment/>
    </xf>
    <xf numFmtId="0" fontId="7" fillId="0" borderId="0" xfId="0" applyFont="1" applyAlignment="1">
      <alignment horizontal="right" vertical="top"/>
    </xf>
    <xf numFmtId="0" fontId="7" fillId="6" borderId="0" xfId="0" applyFont="1" applyFill="1" applyAlignment="1">
      <alignment horizontal="right" vertical="top"/>
    </xf>
    <xf numFmtId="1" fontId="20" fillId="0" borderId="0" xfId="0" applyNumberFormat="1" applyFont="1" applyAlignment="1">
      <alignment/>
    </xf>
    <xf numFmtId="0" fontId="7" fillId="3" borderId="20" xfId="0" applyFont="1" applyFill="1" applyBorder="1" applyAlignment="1">
      <alignment horizontal="center" vertical="top"/>
    </xf>
    <xf numFmtId="0" fontId="12" fillId="3" borderId="21" xfId="0" applyFont="1" applyFill="1" applyBorder="1" applyAlignment="1">
      <alignment horizontal="justify" vertical="top" wrapText="1"/>
    </xf>
    <xf numFmtId="2" fontId="7" fillId="3" borderId="21" xfId="0" applyNumberFormat="1" applyFont="1" applyFill="1" applyBorder="1" applyAlignment="1">
      <alignment horizontal="center" vertical="top"/>
    </xf>
    <xf numFmtId="9" fontId="7" fillId="3" borderId="21" xfId="0" applyNumberFormat="1" applyFont="1" applyFill="1" applyBorder="1" applyAlignment="1">
      <alignment horizontal="center" vertical="top"/>
    </xf>
    <xf numFmtId="0" fontId="0" fillId="3" borderId="22" xfId="0" applyFill="1" applyBorder="1" applyAlignment="1">
      <alignment horizontal="justify" vertical="top" wrapText="1"/>
    </xf>
    <xf numFmtId="0" fontId="0" fillId="3" borderId="8" xfId="0" applyFont="1" applyFill="1" applyBorder="1" applyAlignment="1">
      <alignment horizontal="justify" wrapText="1"/>
    </xf>
    <xf numFmtId="0" fontId="20" fillId="3" borderId="9" xfId="0" applyFont="1" applyFill="1" applyBorder="1" applyAlignment="1">
      <alignment horizontal="justify" vertical="top"/>
    </xf>
    <xf numFmtId="0" fontId="7" fillId="3" borderId="7" xfId="0" applyFont="1" applyFill="1" applyBorder="1" applyAlignment="1">
      <alignment horizontal="center" vertical="justify"/>
    </xf>
    <xf numFmtId="0" fontId="0" fillId="3" borderId="8" xfId="0" applyFont="1" applyFill="1" applyBorder="1" applyAlignment="1">
      <alignment horizontal="justify" vertical="top"/>
    </xf>
    <xf numFmtId="0" fontId="7" fillId="8" borderId="23" xfId="0" applyFont="1" applyFill="1" applyBorder="1" applyAlignment="1">
      <alignment/>
    </xf>
    <xf numFmtId="1" fontId="7" fillId="6" borderId="0" xfId="0" applyNumberFormat="1" applyFont="1" applyFill="1" applyAlignment="1">
      <alignment/>
    </xf>
    <xf numFmtId="2" fontId="7" fillId="8" borderId="0" xfId="0" applyNumberFormat="1" applyFont="1" applyFill="1" applyAlignment="1">
      <alignment/>
    </xf>
    <xf numFmtId="0" fontId="7" fillId="3" borderId="0" xfId="0" applyFont="1" applyFill="1" applyBorder="1" applyAlignment="1">
      <alignment horizontal="right" vertical="top" wrapText="1"/>
    </xf>
    <xf numFmtId="0" fontId="19" fillId="3" borderId="0" xfId="0" applyFont="1" applyFill="1" applyAlignment="1">
      <alignment horizontal="center" vertical="center" wrapText="1"/>
    </xf>
    <xf numFmtId="0" fontId="7" fillId="3" borderId="0" xfId="0" applyFont="1" applyFill="1" applyAlignment="1">
      <alignment wrapText="1"/>
    </xf>
    <xf numFmtId="0" fontId="8" fillId="7" borderId="0" xfId="0" applyFont="1" applyFill="1" applyAlignment="1">
      <alignment horizontal="left" vertical="top" wrapText="1"/>
    </xf>
    <xf numFmtId="0" fontId="0" fillId="0" borderId="0" xfId="0" applyAlignment="1">
      <alignment wrapText="1"/>
    </xf>
    <xf numFmtId="0" fontId="8" fillId="3" borderId="0" xfId="0" applyFont="1" applyFill="1" applyAlignment="1">
      <alignment horizontal="justify" vertical="justify" wrapText="1"/>
    </xf>
    <xf numFmtId="0" fontId="0" fillId="0" borderId="0" xfId="0" applyAlignment="1">
      <alignment horizontal="justify" vertical="justify" wrapText="1"/>
    </xf>
    <xf numFmtId="0" fontId="0" fillId="5" borderId="5" xfId="0" applyFill="1" applyBorder="1" applyAlignment="1">
      <alignment wrapText="1"/>
    </xf>
    <xf numFmtId="0" fontId="0" fillId="5" borderId="6" xfId="0" applyFill="1" applyBorder="1" applyAlignment="1">
      <alignment wrapText="1"/>
    </xf>
    <xf numFmtId="0" fontId="21" fillId="3" borderId="24" xfId="0" applyFont="1" applyFill="1" applyBorder="1" applyAlignment="1">
      <alignment vertical="top" wrapText="1"/>
    </xf>
    <xf numFmtId="0" fontId="4" fillId="3" borderId="24" xfId="0" applyFont="1" applyFill="1" applyBorder="1" applyAlignment="1">
      <alignment vertical="top" wrapText="1"/>
    </xf>
    <xf numFmtId="0" fontId="4" fillId="3" borderId="0" xfId="0" applyFont="1" applyFill="1" applyAlignment="1">
      <alignment vertical="top" wrapText="1"/>
    </xf>
    <xf numFmtId="0" fontId="21" fillId="3" borderId="24" xfId="0" applyFont="1" applyFill="1" applyBorder="1" applyAlignment="1">
      <alignment horizontal="left" vertical="top" wrapText="1"/>
    </xf>
    <xf numFmtId="0" fontId="4" fillId="0" borderId="24" xfId="0" applyFont="1" applyBorder="1" applyAlignment="1">
      <alignment wrapText="1"/>
    </xf>
    <xf numFmtId="0" fontId="4" fillId="0" borderId="0" xfId="0" applyFont="1" applyAlignment="1">
      <alignment wrapText="1"/>
    </xf>
    <xf numFmtId="0" fontId="9" fillId="3" borderId="0" xfId="23" applyFont="1" applyFill="1" applyBorder="1" applyAlignment="1" applyProtection="1">
      <alignment horizontal="left" vertical="top" wrapText="1"/>
      <protection locked="0"/>
    </xf>
    <xf numFmtId="0" fontId="0" fillId="0" borderId="0" xfId="0" applyAlignment="1">
      <alignment horizontal="left" vertical="top"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7"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6" borderId="8" xfId="0" applyFont="1" applyFill="1" applyBorder="1" applyAlignment="1">
      <alignment vertical="top" wrapText="1"/>
    </xf>
    <xf numFmtId="0" fontId="7" fillId="9" borderId="0" xfId="0" applyFont="1" applyFill="1" applyAlignment="1">
      <alignment horizontal="center" wrapText="1"/>
    </xf>
    <xf numFmtId="0" fontId="7" fillId="4" borderId="0" xfId="0" applyFont="1" applyFill="1" applyAlignment="1">
      <alignment horizontal="center" wrapText="1"/>
    </xf>
    <xf numFmtId="0" fontId="7" fillId="7" borderId="0" xfId="0" applyFont="1" applyFill="1" applyAlignment="1">
      <alignment horizontal="center" wrapText="1"/>
    </xf>
  </cellXfs>
  <cellStyles count="19">
    <cellStyle name="Normal" xfId="0"/>
    <cellStyle name="Body" xfId="15"/>
    <cellStyle name="Comma" xfId="16"/>
    <cellStyle name="Comma [0]" xfId="17"/>
    <cellStyle name="Currency" xfId="18"/>
    <cellStyle name="Currency [0]" xfId="19"/>
    <cellStyle name="Followed Hyperlink" xfId="20"/>
    <cellStyle name="Header1" xfId="21"/>
    <cellStyle name="Header2" xfId="22"/>
    <cellStyle name="Hyperlink" xfId="23"/>
    <cellStyle name="no dec" xfId="24"/>
    <cellStyle name="Normal - Style1" xfId="25"/>
    <cellStyle name="Normal_covpgmodelsJPM05(newlogo)" xfId="26"/>
    <cellStyle name="Percent" xfId="27"/>
    <cellStyle name="PSChar" xfId="28"/>
    <cellStyle name="PSDec" xfId="29"/>
    <cellStyle name="PSHeading" xfId="30"/>
    <cellStyle name="PSInt" xfId="31"/>
    <cellStyle name="PSSpacer"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10</xdr:row>
      <xdr:rowOff>85725</xdr:rowOff>
    </xdr:from>
    <xdr:to>
      <xdr:col>6</xdr:col>
      <xdr:colOff>581025</xdr:colOff>
      <xdr:row>13</xdr:row>
      <xdr:rowOff>228600</xdr:rowOff>
    </xdr:to>
    <xdr:sp>
      <xdr:nvSpPr>
        <xdr:cNvPr id="1" name="Rectangle 1"/>
        <xdr:cNvSpPr>
          <a:spLocks/>
        </xdr:cNvSpPr>
      </xdr:nvSpPr>
      <xdr:spPr>
        <a:xfrm>
          <a:off x="2819400" y="2457450"/>
          <a:ext cx="1304925" cy="609600"/>
        </a:xfrm>
        <a:prstGeom prst="rect">
          <a:avLst/>
        </a:prstGeom>
        <a:solidFill>
          <a:srgbClr val="FF00FF">
            <a:alpha val="13000"/>
          </a:srgbClr>
        </a:solidFill>
        <a:ln w="9525" cmpd="sng">
          <a:solidFill>
            <a:srgbClr val="000000"/>
          </a:solidFill>
          <a:prstDash val="dash"/>
          <a:headEnd type="none"/>
          <a:tailEnd type="none"/>
        </a:ln>
      </xdr:spPr>
      <xdr:txBody>
        <a:bodyPr vertOverflow="clip" wrap="square" anchor="ctr"/>
        <a:p>
          <a:pPr algn="ctr">
            <a:defRPr/>
          </a:pPr>
          <a:r>
            <a:rPr lang="en-US" cap="none" sz="1000" b="1" i="0" u="none" baseline="0">
              <a:latin typeface="Arial"/>
              <a:ea typeface="Arial"/>
              <a:cs typeface="Arial"/>
            </a:rPr>
            <a:t>Ministry Of Disinvestment
</a:t>
          </a:r>
          <a:r>
            <a:rPr lang="en-US" cap="none" sz="800" b="1" i="0" u="none" baseline="0">
              <a:solidFill>
                <a:srgbClr val="0000FF"/>
              </a:solidFill>
              <a:latin typeface="Arial"/>
              <a:ea typeface="Arial"/>
              <a:cs typeface="Arial"/>
            </a:rPr>
            <a:t>( FUTURE SOURCE )</a:t>
          </a:r>
        </a:p>
      </xdr:txBody>
    </xdr:sp>
    <xdr:clientData/>
  </xdr:twoCellAnchor>
  <xdr:twoCellAnchor>
    <xdr:from>
      <xdr:col>3</xdr:col>
      <xdr:colOff>152400</xdr:colOff>
      <xdr:row>179</xdr:row>
      <xdr:rowOff>0</xdr:rowOff>
    </xdr:from>
    <xdr:to>
      <xdr:col>3</xdr:col>
      <xdr:colOff>152400</xdr:colOff>
      <xdr:row>179</xdr:row>
      <xdr:rowOff>0</xdr:rowOff>
    </xdr:to>
    <xdr:sp>
      <xdr:nvSpPr>
        <xdr:cNvPr id="2" name="Line 3"/>
        <xdr:cNvSpPr>
          <a:spLocks/>
        </xdr:cNvSpPr>
      </xdr:nvSpPr>
      <xdr:spPr>
        <a:xfrm>
          <a:off x="2124075"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179</xdr:row>
      <xdr:rowOff>0</xdr:rowOff>
    </xdr:from>
    <xdr:to>
      <xdr:col>4</xdr:col>
      <xdr:colOff>209550</xdr:colOff>
      <xdr:row>179</xdr:row>
      <xdr:rowOff>0</xdr:rowOff>
    </xdr:to>
    <xdr:sp>
      <xdr:nvSpPr>
        <xdr:cNvPr id="3" name="Line 4"/>
        <xdr:cNvSpPr>
          <a:spLocks/>
        </xdr:cNvSpPr>
      </xdr:nvSpPr>
      <xdr:spPr>
        <a:xfrm>
          <a:off x="2790825"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179</xdr:row>
      <xdr:rowOff>0</xdr:rowOff>
    </xdr:from>
    <xdr:to>
      <xdr:col>6</xdr:col>
      <xdr:colOff>219075</xdr:colOff>
      <xdr:row>179</xdr:row>
      <xdr:rowOff>0</xdr:rowOff>
    </xdr:to>
    <xdr:sp>
      <xdr:nvSpPr>
        <xdr:cNvPr id="4" name="Line 5"/>
        <xdr:cNvSpPr>
          <a:spLocks/>
        </xdr:cNvSpPr>
      </xdr:nvSpPr>
      <xdr:spPr>
        <a:xfrm>
          <a:off x="3762375"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179</xdr:row>
      <xdr:rowOff>0</xdr:rowOff>
    </xdr:from>
    <xdr:to>
      <xdr:col>8</xdr:col>
      <xdr:colOff>180975</xdr:colOff>
      <xdr:row>179</xdr:row>
      <xdr:rowOff>0</xdr:rowOff>
    </xdr:to>
    <xdr:sp>
      <xdr:nvSpPr>
        <xdr:cNvPr id="5" name="Line 6"/>
        <xdr:cNvSpPr>
          <a:spLocks/>
        </xdr:cNvSpPr>
      </xdr:nvSpPr>
      <xdr:spPr>
        <a:xfrm>
          <a:off x="5048250"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179</xdr:row>
      <xdr:rowOff>0</xdr:rowOff>
    </xdr:from>
    <xdr:to>
      <xdr:col>10</xdr:col>
      <xdr:colOff>228600</xdr:colOff>
      <xdr:row>179</xdr:row>
      <xdr:rowOff>0</xdr:rowOff>
    </xdr:to>
    <xdr:sp>
      <xdr:nvSpPr>
        <xdr:cNvPr id="6" name="Line 7"/>
        <xdr:cNvSpPr>
          <a:spLocks/>
        </xdr:cNvSpPr>
      </xdr:nvSpPr>
      <xdr:spPr>
        <a:xfrm>
          <a:off x="6877050"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219075</xdr:colOff>
      <xdr:row>179</xdr:row>
      <xdr:rowOff>0</xdr:rowOff>
    </xdr:from>
    <xdr:to>
      <xdr:col>13</xdr:col>
      <xdr:colOff>219075</xdr:colOff>
      <xdr:row>179</xdr:row>
      <xdr:rowOff>0</xdr:rowOff>
    </xdr:to>
    <xdr:sp>
      <xdr:nvSpPr>
        <xdr:cNvPr id="7" name="Line 8"/>
        <xdr:cNvSpPr>
          <a:spLocks/>
        </xdr:cNvSpPr>
      </xdr:nvSpPr>
      <xdr:spPr>
        <a:xfrm>
          <a:off x="8743950"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179</xdr:row>
      <xdr:rowOff>0</xdr:rowOff>
    </xdr:from>
    <xdr:to>
      <xdr:col>8</xdr:col>
      <xdr:colOff>114300</xdr:colOff>
      <xdr:row>179</xdr:row>
      <xdr:rowOff>0</xdr:rowOff>
    </xdr:to>
    <xdr:sp>
      <xdr:nvSpPr>
        <xdr:cNvPr id="8" name="Line 9"/>
        <xdr:cNvSpPr>
          <a:spLocks/>
        </xdr:cNvSpPr>
      </xdr:nvSpPr>
      <xdr:spPr>
        <a:xfrm>
          <a:off x="4981575" y="6756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179</xdr:row>
      <xdr:rowOff>0</xdr:rowOff>
    </xdr:from>
    <xdr:to>
      <xdr:col>3</xdr:col>
      <xdr:colOff>209550</xdr:colOff>
      <xdr:row>179</xdr:row>
      <xdr:rowOff>0</xdr:rowOff>
    </xdr:to>
    <xdr:sp>
      <xdr:nvSpPr>
        <xdr:cNvPr id="9" name="Line 10"/>
        <xdr:cNvSpPr>
          <a:spLocks/>
        </xdr:cNvSpPr>
      </xdr:nvSpPr>
      <xdr:spPr>
        <a:xfrm>
          <a:off x="2181225"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179</xdr:row>
      <xdr:rowOff>0</xdr:rowOff>
    </xdr:from>
    <xdr:to>
      <xdr:col>8</xdr:col>
      <xdr:colOff>447675</xdr:colOff>
      <xdr:row>179</xdr:row>
      <xdr:rowOff>0</xdr:rowOff>
    </xdr:to>
    <xdr:sp>
      <xdr:nvSpPr>
        <xdr:cNvPr id="10" name="Line 11"/>
        <xdr:cNvSpPr>
          <a:spLocks/>
        </xdr:cNvSpPr>
      </xdr:nvSpPr>
      <xdr:spPr>
        <a:xfrm>
          <a:off x="5314950"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179</xdr:row>
      <xdr:rowOff>0</xdr:rowOff>
    </xdr:from>
    <xdr:to>
      <xdr:col>12</xdr:col>
      <xdr:colOff>28575</xdr:colOff>
      <xdr:row>179</xdr:row>
      <xdr:rowOff>0</xdr:rowOff>
    </xdr:to>
    <xdr:sp>
      <xdr:nvSpPr>
        <xdr:cNvPr id="11" name="Line 12"/>
        <xdr:cNvSpPr>
          <a:spLocks/>
        </xdr:cNvSpPr>
      </xdr:nvSpPr>
      <xdr:spPr>
        <a:xfrm flipH="1">
          <a:off x="7724775" y="67560825"/>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179</xdr:row>
      <xdr:rowOff>0</xdr:rowOff>
    </xdr:from>
    <xdr:to>
      <xdr:col>15</xdr:col>
      <xdr:colOff>161925</xdr:colOff>
      <xdr:row>179</xdr:row>
      <xdr:rowOff>0</xdr:rowOff>
    </xdr:to>
    <xdr:sp>
      <xdr:nvSpPr>
        <xdr:cNvPr id="12" name="Line 13"/>
        <xdr:cNvSpPr>
          <a:spLocks/>
        </xdr:cNvSpPr>
      </xdr:nvSpPr>
      <xdr:spPr>
        <a:xfrm>
          <a:off x="9991725"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179</xdr:row>
      <xdr:rowOff>0</xdr:rowOff>
    </xdr:from>
    <xdr:to>
      <xdr:col>8</xdr:col>
      <xdr:colOff>114300</xdr:colOff>
      <xdr:row>179</xdr:row>
      <xdr:rowOff>0</xdr:rowOff>
    </xdr:to>
    <xdr:sp>
      <xdr:nvSpPr>
        <xdr:cNvPr id="13" name="Line 14"/>
        <xdr:cNvSpPr>
          <a:spLocks/>
        </xdr:cNvSpPr>
      </xdr:nvSpPr>
      <xdr:spPr>
        <a:xfrm flipV="1">
          <a:off x="4981575" y="6756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342900</xdr:colOff>
      <xdr:row>179</xdr:row>
      <xdr:rowOff>0</xdr:rowOff>
    </xdr:from>
    <xdr:to>
      <xdr:col>17</xdr:col>
      <xdr:colOff>342900</xdr:colOff>
      <xdr:row>179</xdr:row>
      <xdr:rowOff>0</xdr:rowOff>
    </xdr:to>
    <xdr:sp>
      <xdr:nvSpPr>
        <xdr:cNvPr id="14" name="Line 15"/>
        <xdr:cNvSpPr>
          <a:spLocks/>
        </xdr:cNvSpPr>
      </xdr:nvSpPr>
      <xdr:spPr>
        <a:xfrm>
          <a:off x="11811000"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179</xdr:row>
      <xdr:rowOff>0</xdr:rowOff>
    </xdr:from>
    <xdr:to>
      <xdr:col>3</xdr:col>
      <xdr:colOff>238125</xdr:colOff>
      <xdr:row>179</xdr:row>
      <xdr:rowOff>0</xdr:rowOff>
    </xdr:to>
    <xdr:sp>
      <xdr:nvSpPr>
        <xdr:cNvPr id="15" name="Line 16"/>
        <xdr:cNvSpPr>
          <a:spLocks/>
        </xdr:cNvSpPr>
      </xdr:nvSpPr>
      <xdr:spPr>
        <a:xfrm>
          <a:off x="2200275" y="675608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179</xdr:row>
      <xdr:rowOff>0</xdr:rowOff>
    </xdr:from>
    <xdr:to>
      <xdr:col>6</xdr:col>
      <xdr:colOff>228600</xdr:colOff>
      <xdr:row>179</xdr:row>
      <xdr:rowOff>0</xdr:rowOff>
    </xdr:to>
    <xdr:sp>
      <xdr:nvSpPr>
        <xdr:cNvPr id="16" name="Line 17"/>
        <xdr:cNvSpPr>
          <a:spLocks/>
        </xdr:cNvSpPr>
      </xdr:nvSpPr>
      <xdr:spPr>
        <a:xfrm>
          <a:off x="3771900"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179</xdr:row>
      <xdr:rowOff>0</xdr:rowOff>
    </xdr:from>
    <xdr:to>
      <xdr:col>3</xdr:col>
      <xdr:colOff>0</xdr:colOff>
      <xdr:row>179</xdr:row>
      <xdr:rowOff>0</xdr:rowOff>
    </xdr:to>
    <xdr:sp>
      <xdr:nvSpPr>
        <xdr:cNvPr id="17" name="Line 18"/>
        <xdr:cNvSpPr>
          <a:spLocks/>
        </xdr:cNvSpPr>
      </xdr:nvSpPr>
      <xdr:spPr>
        <a:xfrm>
          <a:off x="1971675" y="6756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179</xdr:row>
      <xdr:rowOff>0</xdr:rowOff>
    </xdr:from>
    <xdr:to>
      <xdr:col>3</xdr:col>
      <xdr:colOff>0</xdr:colOff>
      <xdr:row>179</xdr:row>
      <xdr:rowOff>0</xdr:rowOff>
    </xdr:to>
    <xdr:sp>
      <xdr:nvSpPr>
        <xdr:cNvPr id="18" name="Line 19"/>
        <xdr:cNvSpPr>
          <a:spLocks/>
        </xdr:cNvSpPr>
      </xdr:nvSpPr>
      <xdr:spPr>
        <a:xfrm>
          <a:off x="1971675" y="67560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179</xdr:row>
      <xdr:rowOff>0</xdr:rowOff>
    </xdr:from>
    <xdr:to>
      <xdr:col>3</xdr:col>
      <xdr:colOff>0</xdr:colOff>
      <xdr:row>179</xdr:row>
      <xdr:rowOff>0</xdr:rowOff>
    </xdr:to>
    <xdr:sp>
      <xdr:nvSpPr>
        <xdr:cNvPr id="19" name="Line 20"/>
        <xdr:cNvSpPr>
          <a:spLocks/>
        </xdr:cNvSpPr>
      </xdr:nvSpPr>
      <xdr:spPr>
        <a:xfrm>
          <a:off x="1971675" y="6756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179</xdr:row>
      <xdr:rowOff>0</xdr:rowOff>
    </xdr:from>
    <xdr:to>
      <xdr:col>3</xdr:col>
      <xdr:colOff>0</xdr:colOff>
      <xdr:row>179</xdr:row>
      <xdr:rowOff>0</xdr:rowOff>
    </xdr:to>
    <xdr:sp>
      <xdr:nvSpPr>
        <xdr:cNvPr id="20" name="Line 21"/>
        <xdr:cNvSpPr>
          <a:spLocks/>
        </xdr:cNvSpPr>
      </xdr:nvSpPr>
      <xdr:spPr>
        <a:xfrm>
          <a:off x="1971675" y="6756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638175</xdr:colOff>
      <xdr:row>9</xdr:row>
      <xdr:rowOff>28575</xdr:rowOff>
    </xdr:from>
    <xdr:to>
      <xdr:col>17</xdr:col>
      <xdr:colOff>476250</xdr:colOff>
      <xdr:row>13</xdr:row>
      <xdr:rowOff>0</xdr:rowOff>
    </xdr:to>
    <xdr:sp>
      <xdr:nvSpPr>
        <xdr:cNvPr id="21" name="Oval 22"/>
        <xdr:cNvSpPr>
          <a:spLocks/>
        </xdr:cNvSpPr>
      </xdr:nvSpPr>
      <xdr:spPr>
        <a:xfrm>
          <a:off x="10467975" y="2133600"/>
          <a:ext cx="1476375" cy="704850"/>
        </a:xfrm>
        <a:prstGeom prst="ellipse">
          <a:avLst/>
        </a:prstGeom>
        <a:solidFill>
          <a:srgbClr val="0000FF"/>
        </a:solidFill>
        <a:ln w="9525" cmpd="sng">
          <a:solidFill>
            <a:srgbClr val="FFFFFF"/>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 Parliament</a:t>
          </a:r>
        </a:p>
      </xdr:txBody>
    </xdr:sp>
    <xdr:clientData/>
  </xdr:twoCellAnchor>
  <xdr:twoCellAnchor>
    <xdr:from>
      <xdr:col>14</xdr:col>
      <xdr:colOff>152400</xdr:colOff>
      <xdr:row>29</xdr:row>
      <xdr:rowOff>371475</xdr:rowOff>
    </xdr:from>
    <xdr:to>
      <xdr:col>17</xdr:col>
      <xdr:colOff>123825</xdr:colOff>
      <xdr:row>31</xdr:row>
      <xdr:rowOff>333375</xdr:rowOff>
    </xdr:to>
    <xdr:sp>
      <xdr:nvSpPr>
        <xdr:cNvPr id="22" name="TextBox 26"/>
        <xdr:cNvSpPr txBox="1">
          <a:spLocks noChangeArrowheads="1"/>
        </xdr:cNvSpPr>
      </xdr:nvSpPr>
      <xdr:spPr>
        <a:xfrm>
          <a:off x="9372600" y="9458325"/>
          <a:ext cx="2219325"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Special Act Of Parliament to give 
Legal status to SPV and enable 
Fast Track Execution based on 
Initial Sovereign Guarantees</a:t>
          </a:r>
        </a:p>
      </xdr:txBody>
    </xdr:sp>
    <xdr:clientData/>
  </xdr:twoCellAnchor>
  <xdr:twoCellAnchor>
    <xdr:from>
      <xdr:col>9</xdr:col>
      <xdr:colOff>942975</xdr:colOff>
      <xdr:row>49</xdr:row>
      <xdr:rowOff>0</xdr:rowOff>
    </xdr:from>
    <xdr:to>
      <xdr:col>9</xdr:col>
      <xdr:colOff>952500</xdr:colOff>
      <xdr:row>49</xdr:row>
      <xdr:rowOff>0</xdr:rowOff>
    </xdr:to>
    <xdr:sp>
      <xdr:nvSpPr>
        <xdr:cNvPr id="23" name="Line 38"/>
        <xdr:cNvSpPr>
          <a:spLocks/>
        </xdr:cNvSpPr>
      </xdr:nvSpPr>
      <xdr:spPr>
        <a:xfrm>
          <a:off x="6629400" y="16535400"/>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200025</xdr:colOff>
      <xdr:row>30</xdr:row>
      <xdr:rowOff>200025</xdr:rowOff>
    </xdr:from>
    <xdr:ext cx="2952750" cy="238125"/>
    <xdr:sp>
      <xdr:nvSpPr>
        <xdr:cNvPr id="24" name="TextBox 48"/>
        <xdr:cNvSpPr txBox="1">
          <a:spLocks noChangeArrowheads="1"/>
        </xdr:cNvSpPr>
      </xdr:nvSpPr>
      <xdr:spPr>
        <a:xfrm>
          <a:off x="200025" y="9677400"/>
          <a:ext cx="2952750" cy="238125"/>
        </a:xfrm>
        <a:prstGeom prst="rect">
          <a:avLst/>
        </a:prstGeom>
        <a:solidFill>
          <a:srgbClr val="FF00FF">
            <a:alpha val="18000"/>
          </a:srgbClr>
        </a:solidFill>
        <a:ln w="9525" cmpd="sng">
          <a:solidFill>
            <a:srgbClr val="000000"/>
          </a:solidFill>
          <a:prstDash val="dashDot"/>
          <a:headEnd type="none"/>
          <a:tailEnd type="none"/>
        </a:ln>
      </xdr:spPr>
      <xdr:txBody>
        <a:bodyPr vertOverflow="clip" wrap="square"/>
        <a:p>
          <a:pPr algn="l">
            <a:defRPr/>
          </a:pPr>
          <a:r>
            <a:rPr lang="en-US" cap="none" sz="1000" b="1" i="0" u="none" baseline="0">
              <a:latin typeface="Arial"/>
              <a:ea typeface="Arial"/>
              <a:cs typeface="Arial"/>
            </a:rPr>
            <a:t>Sale Of Navratnas, PSU's , Banks = US $ 0.00 </a:t>
          </a:r>
        </a:p>
      </xdr:txBody>
    </xdr:sp>
    <xdr:clientData/>
  </xdr:oneCellAnchor>
  <xdr:twoCellAnchor>
    <xdr:from>
      <xdr:col>9</xdr:col>
      <xdr:colOff>942975</xdr:colOff>
      <xdr:row>49</xdr:row>
      <xdr:rowOff>0</xdr:rowOff>
    </xdr:from>
    <xdr:to>
      <xdr:col>9</xdr:col>
      <xdr:colOff>942975</xdr:colOff>
      <xdr:row>49</xdr:row>
      <xdr:rowOff>0</xdr:rowOff>
    </xdr:to>
    <xdr:sp>
      <xdr:nvSpPr>
        <xdr:cNvPr id="25" name="Line 58"/>
        <xdr:cNvSpPr>
          <a:spLocks/>
        </xdr:cNvSpPr>
      </xdr:nvSpPr>
      <xdr:spPr>
        <a:xfrm>
          <a:off x="6629400" y="1653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49</xdr:row>
      <xdr:rowOff>0</xdr:rowOff>
    </xdr:from>
    <xdr:to>
      <xdr:col>4</xdr:col>
      <xdr:colOff>552450</xdr:colOff>
      <xdr:row>49</xdr:row>
      <xdr:rowOff>0</xdr:rowOff>
    </xdr:to>
    <xdr:sp>
      <xdr:nvSpPr>
        <xdr:cNvPr id="26" name="Line 60"/>
        <xdr:cNvSpPr>
          <a:spLocks/>
        </xdr:cNvSpPr>
      </xdr:nvSpPr>
      <xdr:spPr>
        <a:xfrm>
          <a:off x="3133725" y="1653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0</xdr:colOff>
      <xdr:row>49</xdr:row>
      <xdr:rowOff>0</xdr:rowOff>
    </xdr:to>
    <xdr:sp>
      <xdr:nvSpPr>
        <xdr:cNvPr id="27" name="Line 61"/>
        <xdr:cNvSpPr>
          <a:spLocks/>
        </xdr:cNvSpPr>
      </xdr:nvSpPr>
      <xdr:spPr>
        <a:xfrm>
          <a:off x="1219200" y="1653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600075</xdr:colOff>
      <xdr:row>49</xdr:row>
      <xdr:rowOff>0</xdr:rowOff>
    </xdr:from>
    <xdr:to>
      <xdr:col>12</xdr:col>
      <xdr:colOff>600075</xdr:colOff>
      <xdr:row>49</xdr:row>
      <xdr:rowOff>0</xdr:rowOff>
    </xdr:to>
    <xdr:sp>
      <xdr:nvSpPr>
        <xdr:cNvPr id="28" name="Line 63"/>
        <xdr:cNvSpPr>
          <a:spLocks/>
        </xdr:cNvSpPr>
      </xdr:nvSpPr>
      <xdr:spPr>
        <a:xfrm>
          <a:off x="8305800" y="1653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49</xdr:row>
      <xdr:rowOff>0</xdr:rowOff>
    </xdr:from>
    <xdr:to>
      <xdr:col>8</xdr:col>
      <xdr:colOff>542925</xdr:colOff>
      <xdr:row>49</xdr:row>
      <xdr:rowOff>0</xdr:rowOff>
    </xdr:to>
    <xdr:sp>
      <xdr:nvSpPr>
        <xdr:cNvPr id="29" name="Line 64"/>
        <xdr:cNvSpPr>
          <a:spLocks/>
        </xdr:cNvSpPr>
      </xdr:nvSpPr>
      <xdr:spPr>
        <a:xfrm flipH="1">
          <a:off x="5410200" y="1653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638175</xdr:colOff>
      <xdr:row>49</xdr:row>
      <xdr:rowOff>0</xdr:rowOff>
    </xdr:from>
    <xdr:to>
      <xdr:col>15</xdr:col>
      <xdr:colOff>638175</xdr:colOff>
      <xdr:row>49</xdr:row>
      <xdr:rowOff>0</xdr:rowOff>
    </xdr:to>
    <xdr:sp>
      <xdr:nvSpPr>
        <xdr:cNvPr id="30" name="Line 69"/>
        <xdr:cNvSpPr>
          <a:spLocks/>
        </xdr:cNvSpPr>
      </xdr:nvSpPr>
      <xdr:spPr>
        <a:xfrm>
          <a:off x="10467975" y="1653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49</xdr:row>
      <xdr:rowOff>0</xdr:rowOff>
    </xdr:from>
    <xdr:to>
      <xdr:col>8</xdr:col>
      <xdr:colOff>28575</xdr:colOff>
      <xdr:row>49</xdr:row>
      <xdr:rowOff>0</xdr:rowOff>
    </xdr:to>
    <xdr:sp>
      <xdr:nvSpPr>
        <xdr:cNvPr id="31" name="Line 86"/>
        <xdr:cNvSpPr>
          <a:spLocks/>
        </xdr:cNvSpPr>
      </xdr:nvSpPr>
      <xdr:spPr>
        <a:xfrm flipH="1">
          <a:off x="4895850" y="16535400"/>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49</xdr:row>
      <xdr:rowOff>0</xdr:rowOff>
    </xdr:from>
    <xdr:to>
      <xdr:col>4</xdr:col>
      <xdr:colOff>523875</xdr:colOff>
      <xdr:row>49</xdr:row>
      <xdr:rowOff>0</xdr:rowOff>
    </xdr:to>
    <xdr:sp>
      <xdr:nvSpPr>
        <xdr:cNvPr id="32" name="Line 108"/>
        <xdr:cNvSpPr>
          <a:spLocks/>
        </xdr:cNvSpPr>
      </xdr:nvSpPr>
      <xdr:spPr>
        <a:xfrm>
          <a:off x="3105150" y="1653540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981075</xdr:colOff>
      <xdr:row>49</xdr:row>
      <xdr:rowOff>0</xdr:rowOff>
    </xdr:from>
    <xdr:to>
      <xdr:col>1</xdr:col>
      <xdr:colOff>981075</xdr:colOff>
      <xdr:row>49</xdr:row>
      <xdr:rowOff>0</xdr:rowOff>
    </xdr:to>
    <xdr:sp>
      <xdr:nvSpPr>
        <xdr:cNvPr id="33" name="Line 109"/>
        <xdr:cNvSpPr>
          <a:spLocks/>
        </xdr:cNvSpPr>
      </xdr:nvSpPr>
      <xdr:spPr>
        <a:xfrm>
          <a:off x="1190625" y="1653540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571500</xdr:colOff>
      <xdr:row>49</xdr:row>
      <xdr:rowOff>0</xdr:rowOff>
    </xdr:from>
    <xdr:to>
      <xdr:col>12</xdr:col>
      <xdr:colOff>571500</xdr:colOff>
      <xdr:row>49</xdr:row>
      <xdr:rowOff>0</xdr:rowOff>
    </xdr:to>
    <xdr:sp>
      <xdr:nvSpPr>
        <xdr:cNvPr id="34" name="Line 110"/>
        <xdr:cNvSpPr>
          <a:spLocks/>
        </xdr:cNvSpPr>
      </xdr:nvSpPr>
      <xdr:spPr>
        <a:xfrm>
          <a:off x="8277225" y="1653540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49</xdr:row>
      <xdr:rowOff>0</xdr:rowOff>
    </xdr:from>
    <xdr:to>
      <xdr:col>8</xdr:col>
      <xdr:colOff>514350</xdr:colOff>
      <xdr:row>49</xdr:row>
      <xdr:rowOff>0</xdr:rowOff>
    </xdr:to>
    <xdr:sp>
      <xdr:nvSpPr>
        <xdr:cNvPr id="35" name="Line 111"/>
        <xdr:cNvSpPr>
          <a:spLocks/>
        </xdr:cNvSpPr>
      </xdr:nvSpPr>
      <xdr:spPr>
        <a:xfrm flipH="1">
          <a:off x="5381625" y="1653540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600075</xdr:colOff>
      <xdr:row>49</xdr:row>
      <xdr:rowOff>0</xdr:rowOff>
    </xdr:from>
    <xdr:to>
      <xdr:col>18</xdr:col>
      <xdr:colOff>600075</xdr:colOff>
      <xdr:row>49</xdr:row>
      <xdr:rowOff>0</xdr:rowOff>
    </xdr:to>
    <xdr:sp>
      <xdr:nvSpPr>
        <xdr:cNvPr id="36" name="Line 112"/>
        <xdr:cNvSpPr>
          <a:spLocks/>
        </xdr:cNvSpPr>
      </xdr:nvSpPr>
      <xdr:spPr>
        <a:xfrm>
          <a:off x="12677775" y="1653540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609600</xdr:colOff>
      <xdr:row>49</xdr:row>
      <xdr:rowOff>0</xdr:rowOff>
    </xdr:from>
    <xdr:to>
      <xdr:col>15</xdr:col>
      <xdr:colOff>609600</xdr:colOff>
      <xdr:row>49</xdr:row>
      <xdr:rowOff>0</xdr:rowOff>
    </xdr:to>
    <xdr:sp>
      <xdr:nvSpPr>
        <xdr:cNvPr id="37" name="Line 113"/>
        <xdr:cNvSpPr>
          <a:spLocks/>
        </xdr:cNvSpPr>
      </xdr:nvSpPr>
      <xdr:spPr>
        <a:xfrm>
          <a:off x="10439400" y="1653540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457200</xdr:colOff>
      <xdr:row>1</xdr:row>
      <xdr:rowOff>38100</xdr:rowOff>
    </xdr:from>
    <xdr:to>
      <xdr:col>2</xdr:col>
      <xdr:colOff>276225</xdr:colOff>
      <xdr:row>6</xdr:row>
      <xdr:rowOff>76200</xdr:rowOff>
    </xdr:to>
    <xdr:pic>
      <xdr:nvPicPr>
        <xdr:cNvPr id="38" name="Picture 125"/>
        <xdr:cNvPicPr preferRelativeResize="1">
          <a:picLocks noChangeAspect="1"/>
        </xdr:cNvPicPr>
      </xdr:nvPicPr>
      <xdr:blipFill>
        <a:blip r:embed="rId1"/>
        <a:stretch>
          <a:fillRect/>
        </a:stretch>
      </xdr:blipFill>
      <xdr:spPr>
        <a:xfrm>
          <a:off x="666750" y="200025"/>
          <a:ext cx="828675" cy="1057275"/>
        </a:xfrm>
        <a:prstGeom prst="rect">
          <a:avLst/>
        </a:prstGeom>
        <a:noFill/>
        <a:ln w="9525" cmpd="sng">
          <a:noFill/>
        </a:ln>
      </xdr:spPr>
    </xdr:pic>
    <xdr:clientData/>
  </xdr:twoCellAnchor>
  <xdr:twoCellAnchor>
    <xdr:from>
      <xdr:col>12</xdr:col>
      <xdr:colOff>409575</xdr:colOff>
      <xdr:row>36</xdr:row>
      <xdr:rowOff>371475</xdr:rowOff>
    </xdr:from>
    <xdr:to>
      <xdr:col>16</xdr:col>
      <xdr:colOff>114300</xdr:colOff>
      <xdr:row>39</xdr:row>
      <xdr:rowOff>152400</xdr:rowOff>
    </xdr:to>
    <xdr:sp>
      <xdr:nvSpPr>
        <xdr:cNvPr id="39" name="AutoShape 234"/>
        <xdr:cNvSpPr>
          <a:spLocks/>
        </xdr:cNvSpPr>
      </xdr:nvSpPr>
      <xdr:spPr>
        <a:xfrm>
          <a:off x="8115300" y="12192000"/>
          <a:ext cx="2695575" cy="952500"/>
        </a:xfrm>
        <a:prstGeom prst="rect">
          <a:avLst/>
        </a:prstGeom>
        <a:solidFill>
          <a:srgbClr val="FF9900">
            <a:alpha val="25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8</xdr:row>
      <xdr:rowOff>238125</xdr:rowOff>
    </xdr:from>
    <xdr:to>
      <xdr:col>7</xdr:col>
      <xdr:colOff>447675</xdr:colOff>
      <xdr:row>9</xdr:row>
      <xdr:rowOff>247650</xdr:rowOff>
    </xdr:to>
    <xdr:sp>
      <xdr:nvSpPr>
        <xdr:cNvPr id="40" name="AutoShape 236"/>
        <xdr:cNvSpPr>
          <a:spLocks/>
        </xdr:cNvSpPr>
      </xdr:nvSpPr>
      <xdr:spPr>
        <a:xfrm>
          <a:off x="3390900" y="2047875"/>
          <a:ext cx="1409700" cy="304800"/>
        </a:xfrm>
        <a:prstGeom prst="rect">
          <a:avLst/>
        </a:prstGeom>
        <a:solidFill>
          <a:srgbClr val="CCFFCC"/>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Ministry Of HRD
</a:t>
          </a:r>
        </a:p>
      </xdr:txBody>
    </xdr:sp>
    <xdr:clientData/>
  </xdr:twoCellAnchor>
  <xdr:twoCellAnchor>
    <xdr:from>
      <xdr:col>8</xdr:col>
      <xdr:colOff>266700</xdr:colOff>
      <xdr:row>8</xdr:row>
      <xdr:rowOff>228600</xdr:rowOff>
    </xdr:from>
    <xdr:to>
      <xdr:col>10</xdr:col>
      <xdr:colOff>85725</xdr:colOff>
      <xdr:row>9</xdr:row>
      <xdr:rowOff>238125</xdr:rowOff>
    </xdr:to>
    <xdr:sp>
      <xdr:nvSpPr>
        <xdr:cNvPr id="41" name="AutoShape 237"/>
        <xdr:cNvSpPr>
          <a:spLocks/>
        </xdr:cNvSpPr>
      </xdr:nvSpPr>
      <xdr:spPr>
        <a:xfrm>
          <a:off x="5133975" y="2038350"/>
          <a:ext cx="1600200" cy="304800"/>
        </a:xfrm>
        <a:prstGeom prst="rect">
          <a:avLst/>
        </a:prstGeom>
        <a:solidFill>
          <a:srgbClr val="FFCC99"/>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Ministry Of Finance
</a:t>
          </a:r>
        </a:p>
      </xdr:txBody>
    </xdr:sp>
    <xdr:clientData/>
  </xdr:twoCellAnchor>
  <xdr:twoCellAnchor>
    <xdr:from>
      <xdr:col>6</xdr:col>
      <xdr:colOff>771525</xdr:colOff>
      <xdr:row>12</xdr:row>
      <xdr:rowOff>9525</xdr:rowOff>
    </xdr:from>
    <xdr:to>
      <xdr:col>9</xdr:col>
      <xdr:colOff>533400</xdr:colOff>
      <xdr:row>12</xdr:row>
      <xdr:rowOff>9525</xdr:rowOff>
    </xdr:to>
    <xdr:sp>
      <xdr:nvSpPr>
        <xdr:cNvPr id="42" name="AutoShape 243"/>
        <xdr:cNvSpPr>
          <a:spLocks/>
        </xdr:cNvSpPr>
      </xdr:nvSpPr>
      <xdr:spPr>
        <a:xfrm>
          <a:off x="4314825" y="2686050"/>
          <a:ext cx="1905000" cy="0"/>
        </a:xfrm>
        <a:prstGeom prst="line">
          <a:avLst/>
        </a:prstGeom>
        <a:noFill/>
        <a:ln w="38100" cmpd="sng">
          <a:solidFill>
            <a:srgbClr val="339966"/>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762000</xdr:colOff>
      <xdr:row>10</xdr:row>
      <xdr:rowOff>38100</xdr:rowOff>
    </xdr:from>
    <xdr:to>
      <xdr:col>6</xdr:col>
      <xdr:colOff>762000</xdr:colOff>
      <xdr:row>11</xdr:row>
      <xdr:rowOff>123825</xdr:rowOff>
    </xdr:to>
    <xdr:sp>
      <xdr:nvSpPr>
        <xdr:cNvPr id="43" name="AutoShape 244"/>
        <xdr:cNvSpPr>
          <a:spLocks/>
        </xdr:cNvSpPr>
      </xdr:nvSpPr>
      <xdr:spPr>
        <a:xfrm>
          <a:off x="4305300" y="2409825"/>
          <a:ext cx="0" cy="228600"/>
        </a:xfrm>
        <a:prstGeom prst="line">
          <a:avLst/>
        </a:prstGeom>
        <a:noFill/>
        <a:ln w="38100" cmpd="sng">
          <a:solidFill>
            <a:srgbClr val="339966"/>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485775</xdr:colOff>
      <xdr:row>10</xdr:row>
      <xdr:rowOff>19050</xdr:rowOff>
    </xdr:from>
    <xdr:to>
      <xdr:col>9</xdr:col>
      <xdr:colOff>485775</xdr:colOff>
      <xdr:row>11</xdr:row>
      <xdr:rowOff>104775</xdr:rowOff>
    </xdr:to>
    <xdr:sp>
      <xdr:nvSpPr>
        <xdr:cNvPr id="44" name="AutoShape 245"/>
        <xdr:cNvSpPr>
          <a:spLocks/>
        </xdr:cNvSpPr>
      </xdr:nvSpPr>
      <xdr:spPr>
        <a:xfrm>
          <a:off x="6172200" y="2390775"/>
          <a:ext cx="0" cy="228600"/>
        </a:xfrm>
        <a:prstGeom prst="line">
          <a:avLst/>
        </a:prstGeom>
        <a:noFill/>
        <a:ln w="38100" cmpd="sng">
          <a:solidFill>
            <a:srgbClr val="339966"/>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19</xdr:row>
      <xdr:rowOff>76200</xdr:rowOff>
    </xdr:from>
    <xdr:to>
      <xdr:col>4</xdr:col>
      <xdr:colOff>723900</xdr:colOff>
      <xdr:row>20</xdr:row>
      <xdr:rowOff>190500</xdr:rowOff>
    </xdr:to>
    <xdr:sp>
      <xdr:nvSpPr>
        <xdr:cNvPr id="45" name="AutoShape 255"/>
        <xdr:cNvSpPr>
          <a:spLocks/>
        </xdr:cNvSpPr>
      </xdr:nvSpPr>
      <xdr:spPr>
        <a:xfrm>
          <a:off x="190500" y="5257800"/>
          <a:ext cx="3114675" cy="50482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10 % of New Goods &amp; Services Tax ( GST ) 
Receivables = US $ 2.0 Billion / Year
</a:t>
          </a:r>
        </a:p>
      </xdr:txBody>
    </xdr:sp>
    <xdr:clientData/>
  </xdr:twoCellAnchor>
  <xdr:twoCellAnchor>
    <xdr:from>
      <xdr:col>12</xdr:col>
      <xdr:colOff>495300</xdr:colOff>
      <xdr:row>37</xdr:row>
      <xdr:rowOff>133350</xdr:rowOff>
    </xdr:from>
    <xdr:to>
      <xdr:col>14</xdr:col>
      <xdr:colOff>47625</xdr:colOff>
      <xdr:row>39</xdr:row>
      <xdr:rowOff>38100</xdr:rowOff>
    </xdr:to>
    <xdr:sp>
      <xdr:nvSpPr>
        <xdr:cNvPr id="46" name="AutoShape 256"/>
        <xdr:cNvSpPr>
          <a:spLocks/>
        </xdr:cNvSpPr>
      </xdr:nvSpPr>
      <xdr:spPr>
        <a:xfrm>
          <a:off x="8201025" y="12344400"/>
          <a:ext cx="1066800" cy="685800"/>
        </a:xfrm>
        <a:prstGeom prst="ellipse">
          <a:avLst/>
        </a:prstGeom>
        <a:solidFill>
          <a:srgbClr val="CCFFFF"/>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World Bank
</a:t>
          </a:r>
        </a:p>
      </xdr:txBody>
    </xdr:sp>
    <xdr:clientData/>
  </xdr:twoCellAnchor>
  <xdr:twoCellAnchor>
    <xdr:from>
      <xdr:col>14</xdr:col>
      <xdr:colOff>381000</xdr:colOff>
      <xdr:row>37</xdr:row>
      <xdr:rowOff>190500</xdr:rowOff>
    </xdr:from>
    <xdr:to>
      <xdr:col>15</xdr:col>
      <xdr:colOff>838200</xdr:colOff>
      <xdr:row>38</xdr:row>
      <xdr:rowOff>333375</xdr:rowOff>
    </xdr:to>
    <xdr:sp>
      <xdr:nvSpPr>
        <xdr:cNvPr id="47" name="AutoShape 257"/>
        <xdr:cNvSpPr>
          <a:spLocks/>
        </xdr:cNvSpPr>
      </xdr:nvSpPr>
      <xdr:spPr>
        <a:xfrm>
          <a:off x="9601200" y="12401550"/>
          <a:ext cx="1066800" cy="533400"/>
        </a:xfrm>
        <a:prstGeom prst="ellipse">
          <a:avLst/>
        </a:prstGeom>
        <a:solidFill>
          <a:srgbClr val="CCFFCC"/>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ADB
</a:t>
          </a:r>
        </a:p>
      </xdr:txBody>
    </xdr:sp>
    <xdr:clientData/>
  </xdr:twoCellAnchor>
  <xdr:twoCellAnchor>
    <xdr:from>
      <xdr:col>1</xdr:col>
      <xdr:colOff>0</xdr:colOff>
      <xdr:row>28</xdr:row>
      <xdr:rowOff>333375</xdr:rowOff>
    </xdr:from>
    <xdr:to>
      <xdr:col>5</xdr:col>
      <xdr:colOff>19050</xdr:colOff>
      <xdr:row>30</xdr:row>
      <xdr:rowOff>9525</xdr:rowOff>
    </xdr:to>
    <xdr:sp>
      <xdr:nvSpPr>
        <xdr:cNvPr id="48" name="AutoShape 259"/>
        <xdr:cNvSpPr>
          <a:spLocks/>
        </xdr:cNvSpPr>
      </xdr:nvSpPr>
      <xdr:spPr>
        <a:xfrm>
          <a:off x="209550" y="9029700"/>
          <a:ext cx="3124200" cy="457200"/>
        </a:xfrm>
        <a:prstGeom prst="rect">
          <a:avLst/>
        </a:prstGeom>
        <a:solidFill>
          <a:srgbClr val="BBE0E3"/>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Unutilized Funds ( </a:t>
          </a:r>
          <a:r>
            <a:rPr lang="en-US" cap="none" sz="1100" b="1" i="0" u="none" baseline="0">
              <a:solidFill>
                <a:srgbClr val="000000"/>
              </a:solidFill>
              <a:latin typeface="Arial"/>
              <a:ea typeface="Arial"/>
              <a:cs typeface="Arial"/>
            </a:rPr>
            <a:t>US $ 21.59 Billion</a:t>
          </a:r>
          <a:r>
            <a:rPr lang="en-US" cap="none" sz="1000" b="1" i="0" u="none" baseline="0">
              <a:solidFill>
                <a:srgbClr val="000000"/>
              </a:solidFill>
              <a:latin typeface="Arial"/>
              <a:ea typeface="Arial"/>
              <a:cs typeface="Arial"/>
            </a:rPr>
            <a:t> ) With
Various Govt. Ministries and NGO’s 
as per GAG Report 2007 -08 
</a:t>
          </a:r>
        </a:p>
      </xdr:txBody>
    </xdr:sp>
    <xdr:clientData/>
  </xdr:twoCellAnchor>
  <xdr:twoCellAnchor>
    <xdr:from>
      <xdr:col>0</xdr:col>
      <xdr:colOff>190500</xdr:colOff>
      <xdr:row>22</xdr:row>
      <xdr:rowOff>361950</xdr:rowOff>
    </xdr:from>
    <xdr:to>
      <xdr:col>4</xdr:col>
      <xdr:colOff>695325</xdr:colOff>
      <xdr:row>24</xdr:row>
      <xdr:rowOff>95250</xdr:rowOff>
    </xdr:to>
    <xdr:sp>
      <xdr:nvSpPr>
        <xdr:cNvPr id="49" name="AutoShape 260"/>
        <xdr:cNvSpPr>
          <a:spLocks/>
        </xdr:cNvSpPr>
      </xdr:nvSpPr>
      <xdr:spPr>
        <a:xfrm>
          <a:off x="190500" y="6715125"/>
          <a:ext cx="3086100" cy="514350"/>
        </a:xfrm>
        <a:prstGeom prst="rect">
          <a:avLst/>
        </a:prstGeom>
        <a:solidFill>
          <a:srgbClr val="008000">
            <a:alpha val="27000"/>
          </a:srgbClr>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Collected From Employers of Graduates
Graduate Tax = US $ 2.02 Billion / Year</a:t>
          </a:r>
        </a:p>
      </xdr:txBody>
    </xdr:sp>
    <xdr:clientData/>
  </xdr:twoCellAnchor>
  <xdr:twoCellAnchor>
    <xdr:from>
      <xdr:col>0</xdr:col>
      <xdr:colOff>200025</xdr:colOff>
      <xdr:row>27</xdr:row>
      <xdr:rowOff>28575</xdr:rowOff>
    </xdr:from>
    <xdr:to>
      <xdr:col>5</xdr:col>
      <xdr:colOff>9525</xdr:colOff>
      <xdr:row>28</xdr:row>
      <xdr:rowOff>161925</xdr:rowOff>
    </xdr:to>
    <xdr:sp>
      <xdr:nvSpPr>
        <xdr:cNvPr id="50" name="AutoShape 261"/>
        <xdr:cNvSpPr>
          <a:spLocks/>
        </xdr:cNvSpPr>
      </xdr:nvSpPr>
      <xdr:spPr>
        <a:xfrm>
          <a:off x="200025" y="8334375"/>
          <a:ext cx="3124200" cy="523875"/>
        </a:xfrm>
        <a:prstGeom prst="rect">
          <a:avLst/>
        </a:prstGeom>
        <a:solidFill>
          <a:srgbClr val="BBE0E3"/>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PSU Owned Metro / Large City Real Estate 
Equity Withdrawl = </a:t>
          </a:r>
          <a:r>
            <a:rPr lang="en-US" cap="none" sz="1200" b="1" i="0" u="none" baseline="0">
              <a:solidFill>
                <a:srgbClr val="000000"/>
              </a:solidFill>
              <a:latin typeface="Arial"/>
              <a:ea typeface="Arial"/>
              <a:cs typeface="Arial"/>
            </a:rPr>
            <a:t>US $ 40 Billion
</a:t>
          </a:r>
        </a:p>
      </xdr:txBody>
    </xdr:sp>
    <xdr:clientData/>
  </xdr:twoCellAnchor>
  <xdr:twoCellAnchor>
    <xdr:from>
      <xdr:col>0</xdr:col>
      <xdr:colOff>180975</xdr:colOff>
      <xdr:row>24</xdr:row>
      <xdr:rowOff>228600</xdr:rowOff>
    </xdr:from>
    <xdr:to>
      <xdr:col>4</xdr:col>
      <xdr:colOff>723900</xdr:colOff>
      <xdr:row>25</xdr:row>
      <xdr:rowOff>361950</xdr:rowOff>
    </xdr:to>
    <xdr:sp>
      <xdr:nvSpPr>
        <xdr:cNvPr id="51" name="AutoShape 262"/>
        <xdr:cNvSpPr>
          <a:spLocks/>
        </xdr:cNvSpPr>
      </xdr:nvSpPr>
      <xdr:spPr>
        <a:xfrm>
          <a:off x="180975" y="7362825"/>
          <a:ext cx="3124200" cy="523875"/>
        </a:xfrm>
        <a:prstGeom prst="rect">
          <a:avLst/>
        </a:prstGeom>
        <a:solidFill>
          <a:srgbClr val="339966">
            <a:alpha val="19000"/>
          </a:srgbClr>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Quantized Tobin Tax on 
Forex Transactions = US $ 1 .09 Billion/Year
</a:t>
          </a:r>
        </a:p>
      </xdr:txBody>
    </xdr:sp>
    <xdr:clientData/>
  </xdr:twoCellAnchor>
  <xdr:twoCellAnchor>
    <xdr:from>
      <xdr:col>8</xdr:col>
      <xdr:colOff>771525</xdr:colOff>
      <xdr:row>26</xdr:row>
      <xdr:rowOff>342900</xdr:rowOff>
    </xdr:from>
    <xdr:to>
      <xdr:col>12</xdr:col>
      <xdr:colOff>342900</xdr:colOff>
      <xdr:row>27</xdr:row>
      <xdr:rowOff>247650</xdr:rowOff>
    </xdr:to>
    <xdr:sp>
      <xdr:nvSpPr>
        <xdr:cNvPr id="52" name="AutoShape 267"/>
        <xdr:cNvSpPr>
          <a:spLocks/>
        </xdr:cNvSpPr>
      </xdr:nvSpPr>
      <xdr:spPr>
        <a:xfrm>
          <a:off x="5638800" y="8258175"/>
          <a:ext cx="2409825" cy="2952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FF"/>
              </a:solidFill>
              <a:latin typeface="Arial"/>
              <a:ea typeface="Arial"/>
              <a:cs typeface="Arial"/>
            </a:rPr>
            <a:t>US $ </a:t>
          </a:r>
          <a:r>
            <a:rPr lang="en-US" cap="none" sz="1100" b="1" i="0" u="none" baseline="0">
              <a:solidFill>
                <a:srgbClr val="0000FF"/>
              </a:solidFill>
              <a:latin typeface="Arial"/>
              <a:ea typeface="Arial"/>
              <a:cs typeface="Arial"/>
            </a:rPr>
            <a:t>49</a:t>
          </a:r>
          <a:r>
            <a:rPr lang="en-US" cap="none" sz="1100" b="0" i="0" u="none" baseline="0">
              <a:solidFill>
                <a:srgbClr val="0000FF"/>
              </a:solidFill>
              <a:latin typeface="Arial"/>
              <a:ea typeface="Arial"/>
              <a:cs typeface="Arial"/>
            </a:rPr>
            <a:t> Billion For Capex
</a:t>
          </a:r>
        </a:p>
      </xdr:txBody>
    </xdr:sp>
    <xdr:clientData/>
  </xdr:twoCellAnchor>
  <xdr:twoCellAnchor>
    <xdr:from>
      <xdr:col>10</xdr:col>
      <xdr:colOff>400050</xdr:colOff>
      <xdr:row>31</xdr:row>
      <xdr:rowOff>28575</xdr:rowOff>
    </xdr:from>
    <xdr:to>
      <xdr:col>13</xdr:col>
      <xdr:colOff>47625</xdr:colOff>
      <xdr:row>32</xdr:row>
      <xdr:rowOff>95250</xdr:rowOff>
    </xdr:to>
    <xdr:sp>
      <xdr:nvSpPr>
        <xdr:cNvPr id="53" name="AutoShape 268"/>
        <xdr:cNvSpPr>
          <a:spLocks/>
        </xdr:cNvSpPr>
      </xdr:nvSpPr>
      <xdr:spPr>
        <a:xfrm>
          <a:off x="7048500" y="9896475"/>
          <a:ext cx="1524000" cy="457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FF"/>
              </a:solidFill>
              <a:latin typeface="Arial"/>
              <a:ea typeface="Arial"/>
              <a:cs typeface="Arial"/>
            </a:rPr>
            <a:t>US $ </a:t>
          </a:r>
          <a:r>
            <a:rPr lang="en-US" cap="none" sz="1100" b="1" i="0" u="none" baseline="0">
              <a:solidFill>
                <a:srgbClr val="0000FF"/>
              </a:solidFill>
              <a:latin typeface="Arial"/>
              <a:ea typeface="Arial"/>
              <a:cs typeface="Arial"/>
            </a:rPr>
            <a:t>15.6</a:t>
          </a:r>
          <a:r>
            <a:rPr lang="en-US" cap="none" sz="1100" b="0" i="0" u="none" baseline="0">
              <a:solidFill>
                <a:srgbClr val="0000FF"/>
              </a:solidFill>
              <a:latin typeface="Arial"/>
              <a:ea typeface="Arial"/>
              <a:cs typeface="Arial"/>
            </a:rPr>
            <a:t> Billion
For Capex
</a:t>
          </a:r>
        </a:p>
      </xdr:txBody>
    </xdr:sp>
    <xdr:clientData/>
  </xdr:twoCellAnchor>
  <xdr:twoCellAnchor>
    <xdr:from>
      <xdr:col>16</xdr:col>
      <xdr:colOff>504825</xdr:colOff>
      <xdr:row>12</xdr:row>
      <xdr:rowOff>152400</xdr:rowOff>
    </xdr:from>
    <xdr:to>
      <xdr:col>16</xdr:col>
      <xdr:colOff>523875</xdr:colOff>
      <xdr:row>34</xdr:row>
      <xdr:rowOff>200025</xdr:rowOff>
    </xdr:to>
    <xdr:sp>
      <xdr:nvSpPr>
        <xdr:cNvPr id="54" name="AutoShape 270"/>
        <xdr:cNvSpPr>
          <a:spLocks/>
        </xdr:cNvSpPr>
      </xdr:nvSpPr>
      <xdr:spPr>
        <a:xfrm>
          <a:off x="11201400" y="2828925"/>
          <a:ext cx="19050" cy="8410575"/>
        </a:xfrm>
        <a:prstGeom prst="line">
          <a:avLst/>
        </a:prstGeom>
        <a:noFill/>
        <a:ln w="952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742950</xdr:colOff>
      <xdr:row>29</xdr:row>
      <xdr:rowOff>104775</xdr:rowOff>
    </xdr:from>
    <xdr:to>
      <xdr:col>12</xdr:col>
      <xdr:colOff>333375</xdr:colOff>
      <xdr:row>30</xdr:row>
      <xdr:rowOff>323850</xdr:rowOff>
    </xdr:to>
    <xdr:sp>
      <xdr:nvSpPr>
        <xdr:cNvPr id="55" name="AutoShape 272"/>
        <xdr:cNvSpPr>
          <a:spLocks/>
        </xdr:cNvSpPr>
      </xdr:nvSpPr>
      <xdr:spPr>
        <a:xfrm>
          <a:off x="5610225" y="9191625"/>
          <a:ext cx="2428875" cy="609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FF"/>
              </a:solidFill>
              <a:latin typeface="Arial"/>
              <a:ea typeface="Arial"/>
              <a:cs typeface="Arial"/>
            </a:rPr>
            <a:t>US $ </a:t>
          </a:r>
          <a:r>
            <a:rPr lang="en-US" cap="none" sz="1100" b="1" i="0" u="none" baseline="0">
              <a:solidFill>
                <a:srgbClr val="0000FF"/>
              </a:solidFill>
              <a:latin typeface="Arial"/>
              <a:ea typeface="Arial"/>
              <a:cs typeface="Arial"/>
            </a:rPr>
            <a:t>67.15</a:t>
          </a:r>
          <a:r>
            <a:rPr lang="en-US" cap="none" sz="1100" b="0" i="0" u="none" baseline="0">
              <a:solidFill>
                <a:srgbClr val="0000FF"/>
              </a:solidFill>
              <a:latin typeface="Arial"/>
              <a:ea typeface="Arial"/>
              <a:cs typeface="Arial"/>
            </a:rPr>
            <a:t> Billion for Capex
+ US $ </a:t>
          </a:r>
          <a:r>
            <a:rPr lang="en-US" cap="none" sz="1100" b="1" i="0" u="none" baseline="0">
              <a:solidFill>
                <a:srgbClr val="0000FF"/>
              </a:solidFill>
              <a:latin typeface="Arial"/>
              <a:ea typeface="Arial"/>
              <a:cs typeface="Arial"/>
            </a:rPr>
            <a:t>3</a:t>
          </a:r>
          <a:r>
            <a:rPr lang="en-US" cap="none" sz="1100" b="0" i="0" u="none" baseline="0">
              <a:solidFill>
                <a:srgbClr val="0000FF"/>
              </a:solidFill>
              <a:latin typeface="Arial"/>
              <a:ea typeface="Arial"/>
              <a:cs typeface="Arial"/>
            </a:rPr>
            <a:t> Billion Annual Rent
</a:t>
          </a:r>
        </a:p>
      </xdr:txBody>
    </xdr:sp>
    <xdr:clientData/>
  </xdr:twoCellAnchor>
  <xdr:twoCellAnchor>
    <xdr:from>
      <xdr:col>5</xdr:col>
      <xdr:colOff>0</xdr:colOff>
      <xdr:row>27</xdr:row>
      <xdr:rowOff>238125</xdr:rowOff>
    </xdr:from>
    <xdr:to>
      <xdr:col>6</xdr:col>
      <xdr:colOff>619125</xdr:colOff>
      <xdr:row>27</xdr:row>
      <xdr:rowOff>238125</xdr:rowOff>
    </xdr:to>
    <xdr:sp>
      <xdr:nvSpPr>
        <xdr:cNvPr id="56" name="AutoShape 275"/>
        <xdr:cNvSpPr>
          <a:spLocks/>
        </xdr:cNvSpPr>
      </xdr:nvSpPr>
      <xdr:spPr>
        <a:xfrm>
          <a:off x="3314700" y="8543925"/>
          <a:ext cx="8477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29</xdr:row>
      <xdr:rowOff>180975</xdr:rowOff>
    </xdr:from>
    <xdr:to>
      <xdr:col>6</xdr:col>
      <xdr:colOff>638175</xdr:colOff>
      <xdr:row>29</xdr:row>
      <xdr:rowOff>180975</xdr:rowOff>
    </xdr:to>
    <xdr:sp>
      <xdr:nvSpPr>
        <xdr:cNvPr id="57" name="AutoShape 276"/>
        <xdr:cNvSpPr>
          <a:spLocks/>
        </xdr:cNvSpPr>
      </xdr:nvSpPr>
      <xdr:spPr>
        <a:xfrm flipV="1">
          <a:off x="3352800" y="9267825"/>
          <a:ext cx="8286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27</xdr:row>
      <xdr:rowOff>238125</xdr:rowOff>
    </xdr:from>
    <xdr:to>
      <xdr:col>6</xdr:col>
      <xdr:colOff>638175</xdr:colOff>
      <xdr:row>32</xdr:row>
      <xdr:rowOff>9525</xdr:rowOff>
    </xdr:to>
    <xdr:sp>
      <xdr:nvSpPr>
        <xdr:cNvPr id="58" name="AutoShape 277"/>
        <xdr:cNvSpPr>
          <a:spLocks/>
        </xdr:cNvSpPr>
      </xdr:nvSpPr>
      <xdr:spPr>
        <a:xfrm flipH="1" flipV="1">
          <a:off x="4171950" y="8543925"/>
          <a:ext cx="9525" cy="1724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723900</xdr:colOff>
      <xdr:row>25</xdr:row>
      <xdr:rowOff>76200</xdr:rowOff>
    </xdr:from>
    <xdr:to>
      <xdr:col>9</xdr:col>
      <xdr:colOff>657225</xdr:colOff>
      <xdr:row>25</xdr:row>
      <xdr:rowOff>76200</xdr:rowOff>
    </xdr:to>
    <xdr:sp>
      <xdr:nvSpPr>
        <xdr:cNvPr id="59" name="AutoShape 278"/>
        <xdr:cNvSpPr>
          <a:spLocks/>
        </xdr:cNvSpPr>
      </xdr:nvSpPr>
      <xdr:spPr>
        <a:xfrm flipV="1">
          <a:off x="3305175" y="7600950"/>
          <a:ext cx="3038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12</xdr:row>
      <xdr:rowOff>47625</xdr:rowOff>
    </xdr:from>
    <xdr:to>
      <xdr:col>8</xdr:col>
      <xdr:colOff>390525</xdr:colOff>
      <xdr:row>33</xdr:row>
      <xdr:rowOff>295275</xdr:rowOff>
    </xdr:to>
    <xdr:sp>
      <xdr:nvSpPr>
        <xdr:cNvPr id="60" name="AutoShape 280"/>
        <xdr:cNvSpPr>
          <a:spLocks/>
        </xdr:cNvSpPr>
      </xdr:nvSpPr>
      <xdr:spPr>
        <a:xfrm flipH="1">
          <a:off x="5191125" y="2724150"/>
          <a:ext cx="66675" cy="8220075"/>
        </a:xfrm>
        <a:prstGeom prst="line">
          <a:avLst/>
        </a:prstGeom>
        <a:noFill/>
        <a:ln w="38100" cmpd="sng">
          <a:solidFill>
            <a:srgbClr val="339966"/>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7</xdr:row>
      <xdr:rowOff>123825</xdr:rowOff>
    </xdr:from>
    <xdr:to>
      <xdr:col>12</xdr:col>
      <xdr:colOff>628650</xdr:colOff>
      <xdr:row>13</xdr:row>
      <xdr:rowOff>381000</xdr:rowOff>
    </xdr:to>
    <xdr:sp>
      <xdr:nvSpPr>
        <xdr:cNvPr id="61" name="AutoShape 290"/>
        <xdr:cNvSpPr>
          <a:spLocks/>
        </xdr:cNvSpPr>
      </xdr:nvSpPr>
      <xdr:spPr>
        <a:xfrm>
          <a:off x="2495550" y="1571625"/>
          <a:ext cx="5838825" cy="1647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171450</xdr:colOff>
      <xdr:row>20</xdr:row>
      <xdr:rowOff>352425</xdr:rowOff>
    </xdr:from>
    <xdr:to>
      <xdr:col>4</xdr:col>
      <xdr:colOff>714375</xdr:colOff>
      <xdr:row>22</xdr:row>
      <xdr:rowOff>219075</xdr:rowOff>
    </xdr:to>
    <xdr:sp>
      <xdr:nvSpPr>
        <xdr:cNvPr id="62" name="AutoShape 291"/>
        <xdr:cNvSpPr>
          <a:spLocks/>
        </xdr:cNvSpPr>
      </xdr:nvSpPr>
      <xdr:spPr>
        <a:xfrm>
          <a:off x="171450" y="5924550"/>
          <a:ext cx="3124200" cy="6477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30 % of Proposed New Tax on Service
 Component of Infrastructure Projects 
 = US $ 1.53 Billion / Year
</a:t>
          </a:r>
        </a:p>
      </xdr:txBody>
    </xdr:sp>
    <xdr:clientData/>
  </xdr:twoCellAnchor>
  <xdr:twoCellAnchor>
    <xdr:from>
      <xdr:col>5</xdr:col>
      <xdr:colOff>19050</xdr:colOff>
      <xdr:row>21</xdr:row>
      <xdr:rowOff>266700</xdr:rowOff>
    </xdr:from>
    <xdr:to>
      <xdr:col>9</xdr:col>
      <xdr:colOff>685800</xdr:colOff>
      <xdr:row>21</xdr:row>
      <xdr:rowOff>266700</xdr:rowOff>
    </xdr:to>
    <xdr:sp>
      <xdr:nvSpPr>
        <xdr:cNvPr id="63" name="AutoShape 292"/>
        <xdr:cNvSpPr>
          <a:spLocks/>
        </xdr:cNvSpPr>
      </xdr:nvSpPr>
      <xdr:spPr>
        <a:xfrm flipV="1">
          <a:off x="3333750" y="6229350"/>
          <a:ext cx="3038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514350</xdr:colOff>
      <xdr:row>31</xdr:row>
      <xdr:rowOff>371475</xdr:rowOff>
    </xdr:from>
    <xdr:to>
      <xdr:col>6</xdr:col>
      <xdr:colOff>609600</xdr:colOff>
      <xdr:row>31</xdr:row>
      <xdr:rowOff>381000</xdr:rowOff>
    </xdr:to>
    <xdr:sp>
      <xdr:nvSpPr>
        <xdr:cNvPr id="64" name="AutoShape 306"/>
        <xdr:cNvSpPr>
          <a:spLocks/>
        </xdr:cNvSpPr>
      </xdr:nvSpPr>
      <xdr:spPr>
        <a:xfrm flipV="1">
          <a:off x="3095625" y="10239375"/>
          <a:ext cx="105727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14</xdr:row>
      <xdr:rowOff>266700</xdr:rowOff>
    </xdr:from>
    <xdr:to>
      <xdr:col>3</xdr:col>
      <xdr:colOff>333375</xdr:colOff>
      <xdr:row>15</xdr:row>
      <xdr:rowOff>304800</xdr:rowOff>
    </xdr:to>
    <xdr:sp>
      <xdr:nvSpPr>
        <xdr:cNvPr id="65" name="Rectangle 315"/>
        <xdr:cNvSpPr>
          <a:spLocks/>
        </xdr:cNvSpPr>
      </xdr:nvSpPr>
      <xdr:spPr>
        <a:xfrm>
          <a:off x="228600" y="3495675"/>
          <a:ext cx="2076450" cy="4286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Exchange Rate ( 18th Mar ‘ 2010 ) :
</a:t>
          </a:r>
          <a:r>
            <a:rPr lang="en-US" cap="none" sz="1000" b="1" i="0" u="none" baseline="0">
              <a:latin typeface="Arial"/>
              <a:ea typeface="Arial"/>
              <a:cs typeface="Arial"/>
            </a:rPr>
            <a:t> 1 US $ = Rs 45.49 </a:t>
          </a:r>
        </a:p>
      </xdr:txBody>
    </xdr:sp>
    <xdr:clientData/>
  </xdr:twoCellAnchor>
  <xdr:twoCellAnchor>
    <xdr:from>
      <xdr:col>0</xdr:col>
      <xdr:colOff>114300</xdr:colOff>
      <xdr:row>17</xdr:row>
      <xdr:rowOff>114300</xdr:rowOff>
    </xdr:from>
    <xdr:to>
      <xdr:col>6</xdr:col>
      <xdr:colOff>171450</xdr:colOff>
      <xdr:row>34</xdr:row>
      <xdr:rowOff>95250</xdr:rowOff>
    </xdr:to>
    <xdr:sp>
      <xdr:nvSpPr>
        <xdr:cNvPr id="66" name="Rectangle 316"/>
        <xdr:cNvSpPr>
          <a:spLocks/>
        </xdr:cNvSpPr>
      </xdr:nvSpPr>
      <xdr:spPr>
        <a:xfrm>
          <a:off x="114300" y="4514850"/>
          <a:ext cx="3600450" cy="661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INDIA BASED</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SOURCES OF FUNDS
1.  Yearly Fund Flows
2.  One Time Fund Flows 
</a:t>
          </a:r>
        </a:p>
      </xdr:txBody>
    </xdr:sp>
    <xdr:clientData/>
  </xdr:twoCellAnchor>
  <xdr:twoCellAnchor>
    <xdr:from>
      <xdr:col>14</xdr:col>
      <xdr:colOff>419100</xdr:colOff>
      <xdr:row>26</xdr:row>
      <xdr:rowOff>266700</xdr:rowOff>
    </xdr:from>
    <xdr:to>
      <xdr:col>16</xdr:col>
      <xdr:colOff>638175</xdr:colOff>
      <xdr:row>27</xdr:row>
      <xdr:rowOff>295275</xdr:rowOff>
    </xdr:to>
    <xdr:sp>
      <xdr:nvSpPr>
        <xdr:cNvPr id="67" name="Rectangle 317"/>
        <xdr:cNvSpPr>
          <a:spLocks/>
        </xdr:cNvSpPr>
      </xdr:nvSpPr>
      <xdr:spPr>
        <a:xfrm>
          <a:off x="9639300" y="8181975"/>
          <a:ext cx="1695450" cy="4191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solidFill>
                <a:srgbClr val="FF0000"/>
              </a:solidFill>
              <a:latin typeface="Arial"/>
              <a:ea typeface="Arial"/>
              <a:cs typeface="Arial"/>
            </a:rPr>
            <a:t>Education  Megaproject 
Fund Act</a:t>
          </a:r>
        </a:p>
      </xdr:txBody>
    </xdr:sp>
    <xdr:clientData/>
  </xdr:twoCellAnchor>
  <xdr:twoCellAnchor>
    <xdr:from>
      <xdr:col>11</xdr:col>
      <xdr:colOff>161925</xdr:colOff>
      <xdr:row>34</xdr:row>
      <xdr:rowOff>190500</xdr:rowOff>
    </xdr:from>
    <xdr:to>
      <xdr:col>16</xdr:col>
      <xdr:colOff>523875</xdr:colOff>
      <xdr:row>34</xdr:row>
      <xdr:rowOff>190500</xdr:rowOff>
    </xdr:to>
    <xdr:sp>
      <xdr:nvSpPr>
        <xdr:cNvPr id="68" name="AutoShape 319"/>
        <xdr:cNvSpPr>
          <a:spLocks/>
        </xdr:cNvSpPr>
      </xdr:nvSpPr>
      <xdr:spPr>
        <a:xfrm flipH="1" flipV="1">
          <a:off x="7258050" y="11229975"/>
          <a:ext cx="3962400" cy="0"/>
        </a:xfrm>
        <a:prstGeom prst="line">
          <a:avLst/>
        </a:prstGeom>
        <a:noFill/>
        <a:ln w="952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676275</xdr:colOff>
      <xdr:row>13</xdr:row>
      <xdr:rowOff>323850</xdr:rowOff>
    </xdr:from>
    <xdr:to>
      <xdr:col>9</xdr:col>
      <xdr:colOff>676275</xdr:colOff>
      <xdr:row>26</xdr:row>
      <xdr:rowOff>295275</xdr:rowOff>
    </xdr:to>
    <xdr:sp>
      <xdr:nvSpPr>
        <xdr:cNvPr id="69" name="Line 320"/>
        <xdr:cNvSpPr>
          <a:spLocks/>
        </xdr:cNvSpPr>
      </xdr:nvSpPr>
      <xdr:spPr>
        <a:xfrm>
          <a:off x="6362700" y="3162300"/>
          <a:ext cx="0" cy="504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628650</xdr:colOff>
      <xdr:row>30</xdr:row>
      <xdr:rowOff>95250</xdr:rowOff>
    </xdr:from>
    <xdr:to>
      <xdr:col>8</xdr:col>
      <xdr:colOff>733425</xdr:colOff>
      <xdr:row>30</xdr:row>
      <xdr:rowOff>95250</xdr:rowOff>
    </xdr:to>
    <xdr:sp>
      <xdr:nvSpPr>
        <xdr:cNvPr id="70" name="Line 321"/>
        <xdr:cNvSpPr>
          <a:spLocks/>
        </xdr:cNvSpPr>
      </xdr:nvSpPr>
      <xdr:spPr>
        <a:xfrm>
          <a:off x="4171950" y="957262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838200</xdr:colOff>
      <xdr:row>20</xdr:row>
      <xdr:rowOff>123825</xdr:rowOff>
    </xdr:from>
    <xdr:to>
      <xdr:col>13</xdr:col>
      <xdr:colOff>85725</xdr:colOff>
      <xdr:row>21</xdr:row>
      <xdr:rowOff>161925</xdr:rowOff>
    </xdr:to>
    <xdr:sp>
      <xdr:nvSpPr>
        <xdr:cNvPr id="71" name="Rectangle 322"/>
        <xdr:cNvSpPr>
          <a:spLocks/>
        </xdr:cNvSpPr>
      </xdr:nvSpPr>
      <xdr:spPr>
        <a:xfrm>
          <a:off x="6524625" y="5695950"/>
          <a:ext cx="2085975" cy="42862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INDIAN &amp; INTERNATIONAL  BANKS</a:t>
          </a:r>
        </a:p>
      </xdr:txBody>
    </xdr:sp>
    <xdr:clientData/>
  </xdr:twoCellAnchor>
  <xdr:twoCellAnchor>
    <xdr:from>
      <xdr:col>9</xdr:col>
      <xdr:colOff>790575</xdr:colOff>
      <xdr:row>11</xdr:row>
      <xdr:rowOff>95250</xdr:rowOff>
    </xdr:from>
    <xdr:to>
      <xdr:col>13</xdr:col>
      <xdr:colOff>561975</xdr:colOff>
      <xdr:row>11</xdr:row>
      <xdr:rowOff>104775</xdr:rowOff>
    </xdr:to>
    <xdr:sp>
      <xdr:nvSpPr>
        <xdr:cNvPr id="72" name="Line 325"/>
        <xdr:cNvSpPr>
          <a:spLocks/>
        </xdr:cNvSpPr>
      </xdr:nvSpPr>
      <xdr:spPr>
        <a:xfrm flipV="1">
          <a:off x="6477000" y="2609850"/>
          <a:ext cx="2609850" cy="9525"/>
        </a:xfrm>
        <a:prstGeom prst="line">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552450</xdr:colOff>
      <xdr:row>11</xdr:row>
      <xdr:rowOff>85725</xdr:rowOff>
    </xdr:from>
    <xdr:to>
      <xdr:col>13</xdr:col>
      <xdr:colOff>561975</xdr:colOff>
      <xdr:row>37</xdr:row>
      <xdr:rowOff>0</xdr:rowOff>
    </xdr:to>
    <xdr:sp>
      <xdr:nvSpPr>
        <xdr:cNvPr id="73" name="Line 326"/>
        <xdr:cNvSpPr>
          <a:spLocks/>
        </xdr:cNvSpPr>
      </xdr:nvSpPr>
      <xdr:spPr>
        <a:xfrm>
          <a:off x="9077325" y="2600325"/>
          <a:ext cx="9525" cy="9610725"/>
        </a:xfrm>
        <a:prstGeom prst="line">
          <a:avLst/>
        </a:prstGeom>
        <a:noFill/>
        <a:ln w="12700"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285750</xdr:colOff>
      <xdr:row>27</xdr:row>
      <xdr:rowOff>95250</xdr:rowOff>
    </xdr:from>
    <xdr:to>
      <xdr:col>16</xdr:col>
      <xdr:colOff>495300</xdr:colOff>
      <xdr:row>27</xdr:row>
      <xdr:rowOff>95250</xdr:rowOff>
    </xdr:to>
    <xdr:sp>
      <xdr:nvSpPr>
        <xdr:cNvPr id="74" name="AutoShape 327"/>
        <xdr:cNvSpPr>
          <a:spLocks/>
        </xdr:cNvSpPr>
      </xdr:nvSpPr>
      <xdr:spPr>
        <a:xfrm flipH="1" flipV="1">
          <a:off x="8810625" y="8401050"/>
          <a:ext cx="2381250" cy="0"/>
        </a:xfrm>
        <a:prstGeom prst="line">
          <a:avLst/>
        </a:prstGeom>
        <a:noFill/>
        <a:ln w="952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790575</xdr:colOff>
      <xdr:row>9</xdr:row>
      <xdr:rowOff>247650</xdr:rowOff>
    </xdr:from>
    <xdr:to>
      <xdr:col>9</xdr:col>
      <xdr:colOff>790575</xdr:colOff>
      <xdr:row>11</xdr:row>
      <xdr:rowOff>95250</xdr:rowOff>
    </xdr:to>
    <xdr:sp>
      <xdr:nvSpPr>
        <xdr:cNvPr id="75" name="Line 328"/>
        <xdr:cNvSpPr>
          <a:spLocks/>
        </xdr:cNvSpPr>
      </xdr:nvSpPr>
      <xdr:spPr>
        <a:xfrm>
          <a:off x="6477000" y="2352675"/>
          <a:ext cx="0" cy="257175"/>
        </a:xfrm>
        <a:prstGeom prst="line">
          <a:avLst/>
        </a:prstGeom>
        <a:noFill/>
        <a:ln w="12700"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20</xdr:row>
      <xdr:rowOff>323850</xdr:rowOff>
    </xdr:from>
    <xdr:to>
      <xdr:col>13</xdr:col>
      <xdr:colOff>552450</xdr:colOff>
      <xdr:row>20</xdr:row>
      <xdr:rowOff>323850</xdr:rowOff>
    </xdr:to>
    <xdr:sp>
      <xdr:nvSpPr>
        <xdr:cNvPr id="76" name="Line 329"/>
        <xdr:cNvSpPr>
          <a:spLocks/>
        </xdr:cNvSpPr>
      </xdr:nvSpPr>
      <xdr:spPr>
        <a:xfrm flipH="1">
          <a:off x="8677275" y="5895975"/>
          <a:ext cx="400050" cy="0"/>
        </a:xfrm>
        <a:prstGeom prst="line">
          <a:avLst/>
        </a:prstGeom>
        <a:noFill/>
        <a:ln w="952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219075</xdr:colOff>
      <xdr:row>21</xdr:row>
      <xdr:rowOff>171450</xdr:rowOff>
    </xdr:from>
    <xdr:to>
      <xdr:col>10</xdr:col>
      <xdr:colOff>219075</xdr:colOff>
      <xdr:row>26</xdr:row>
      <xdr:rowOff>304800</xdr:rowOff>
    </xdr:to>
    <xdr:sp>
      <xdr:nvSpPr>
        <xdr:cNvPr id="77" name="Line 330"/>
        <xdr:cNvSpPr>
          <a:spLocks/>
        </xdr:cNvSpPr>
      </xdr:nvSpPr>
      <xdr:spPr>
        <a:xfrm flipV="1">
          <a:off x="6867525" y="6134100"/>
          <a:ext cx="0" cy="20859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21</xdr:row>
      <xdr:rowOff>200025</xdr:rowOff>
    </xdr:from>
    <xdr:to>
      <xdr:col>12</xdr:col>
      <xdr:colOff>0</xdr:colOff>
      <xdr:row>26</xdr:row>
      <xdr:rowOff>333375</xdr:rowOff>
    </xdr:to>
    <xdr:sp>
      <xdr:nvSpPr>
        <xdr:cNvPr id="78" name="Line 331"/>
        <xdr:cNvSpPr>
          <a:spLocks/>
        </xdr:cNvSpPr>
      </xdr:nvSpPr>
      <xdr:spPr>
        <a:xfrm>
          <a:off x="7705725" y="6162675"/>
          <a:ext cx="0" cy="2085975"/>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38</xdr:row>
      <xdr:rowOff>76200</xdr:rowOff>
    </xdr:from>
    <xdr:to>
      <xdr:col>12</xdr:col>
      <xdr:colOff>390525</xdr:colOff>
      <xdr:row>38</xdr:row>
      <xdr:rowOff>85725</xdr:rowOff>
    </xdr:to>
    <xdr:sp>
      <xdr:nvSpPr>
        <xdr:cNvPr id="79" name="Line 333"/>
        <xdr:cNvSpPr>
          <a:spLocks/>
        </xdr:cNvSpPr>
      </xdr:nvSpPr>
      <xdr:spPr>
        <a:xfrm flipH="1" flipV="1">
          <a:off x="2466975" y="12677775"/>
          <a:ext cx="56292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32</xdr:row>
      <xdr:rowOff>114300</xdr:rowOff>
    </xdr:from>
    <xdr:to>
      <xdr:col>3</xdr:col>
      <xdr:colOff>485775</xdr:colOff>
      <xdr:row>38</xdr:row>
      <xdr:rowOff>76200</xdr:rowOff>
    </xdr:to>
    <xdr:sp>
      <xdr:nvSpPr>
        <xdr:cNvPr id="80" name="Line 334"/>
        <xdr:cNvSpPr>
          <a:spLocks/>
        </xdr:cNvSpPr>
      </xdr:nvSpPr>
      <xdr:spPr>
        <a:xfrm flipV="1">
          <a:off x="2457450" y="10372725"/>
          <a:ext cx="0" cy="2305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27</xdr:row>
      <xdr:rowOff>104775</xdr:rowOff>
    </xdr:from>
    <xdr:to>
      <xdr:col>7</xdr:col>
      <xdr:colOff>400050</xdr:colOff>
      <xdr:row>27</xdr:row>
      <xdr:rowOff>104775</xdr:rowOff>
    </xdr:to>
    <xdr:sp>
      <xdr:nvSpPr>
        <xdr:cNvPr id="81" name="Line 335"/>
        <xdr:cNvSpPr>
          <a:spLocks/>
        </xdr:cNvSpPr>
      </xdr:nvSpPr>
      <xdr:spPr>
        <a:xfrm>
          <a:off x="3343275" y="8410575"/>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123825</xdr:rowOff>
    </xdr:from>
    <xdr:to>
      <xdr:col>7</xdr:col>
      <xdr:colOff>419100</xdr:colOff>
      <xdr:row>29</xdr:row>
      <xdr:rowOff>323850</xdr:rowOff>
    </xdr:to>
    <xdr:sp>
      <xdr:nvSpPr>
        <xdr:cNvPr id="82" name="Line 336"/>
        <xdr:cNvSpPr>
          <a:spLocks/>
        </xdr:cNvSpPr>
      </xdr:nvSpPr>
      <xdr:spPr>
        <a:xfrm>
          <a:off x="4772025" y="84296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29</xdr:row>
      <xdr:rowOff>314325</xdr:rowOff>
    </xdr:from>
    <xdr:to>
      <xdr:col>8</xdr:col>
      <xdr:colOff>733425</xdr:colOff>
      <xdr:row>29</xdr:row>
      <xdr:rowOff>314325</xdr:rowOff>
    </xdr:to>
    <xdr:sp>
      <xdr:nvSpPr>
        <xdr:cNvPr id="83" name="Line 337"/>
        <xdr:cNvSpPr>
          <a:spLocks/>
        </xdr:cNvSpPr>
      </xdr:nvSpPr>
      <xdr:spPr>
        <a:xfrm>
          <a:off x="4791075" y="9401175"/>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32</xdr:row>
      <xdr:rowOff>104775</xdr:rowOff>
    </xdr:from>
    <xdr:to>
      <xdr:col>12</xdr:col>
      <xdr:colOff>609600</xdr:colOff>
      <xdr:row>36</xdr:row>
      <xdr:rowOff>361950</xdr:rowOff>
    </xdr:to>
    <xdr:sp>
      <xdr:nvSpPr>
        <xdr:cNvPr id="84" name="Line 338"/>
        <xdr:cNvSpPr>
          <a:spLocks/>
        </xdr:cNvSpPr>
      </xdr:nvSpPr>
      <xdr:spPr>
        <a:xfrm flipV="1">
          <a:off x="8315325" y="10363200"/>
          <a:ext cx="0"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742950</xdr:colOff>
      <xdr:row>35</xdr:row>
      <xdr:rowOff>28575</xdr:rowOff>
    </xdr:from>
    <xdr:to>
      <xdr:col>8</xdr:col>
      <xdr:colOff>742950</xdr:colOff>
      <xdr:row>40</xdr:row>
      <xdr:rowOff>95250</xdr:rowOff>
    </xdr:to>
    <xdr:sp>
      <xdr:nvSpPr>
        <xdr:cNvPr id="85" name="Line 339"/>
        <xdr:cNvSpPr>
          <a:spLocks/>
        </xdr:cNvSpPr>
      </xdr:nvSpPr>
      <xdr:spPr>
        <a:xfrm>
          <a:off x="5610225" y="11458575"/>
          <a:ext cx="0" cy="201930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49</xdr:row>
      <xdr:rowOff>0</xdr:rowOff>
    </xdr:from>
    <xdr:to>
      <xdr:col>15</xdr:col>
      <xdr:colOff>76200</xdr:colOff>
      <xdr:row>49</xdr:row>
      <xdr:rowOff>0</xdr:rowOff>
    </xdr:to>
    <xdr:sp>
      <xdr:nvSpPr>
        <xdr:cNvPr id="86" name="Line 342"/>
        <xdr:cNvSpPr>
          <a:spLocks/>
        </xdr:cNvSpPr>
      </xdr:nvSpPr>
      <xdr:spPr>
        <a:xfrm>
          <a:off x="9906000" y="1653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49</xdr:row>
      <xdr:rowOff>0</xdr:rowOff>
    </xdr:from>
    <xdr:to>
      <xdr:col>3</xdr:col>
      <xdr:colOff>476250</xdr:colOff>
      <xdr:row>49</xdr:row>
      <xdr:rowOff>0</xdr:rowOff>
    </xdr:to>
    <xdr:sp>
      <xdr:nvSpPr>
        <xdr:cNvPr id="87" name="Line 345"/>
        <xdr:cNvSpPr>
          <a:spLocks/>
        </xdr:cNvSpPr>
      </xdr:nvSpPr>
      <xdr:spPr>
        <a:xfrm>
          <a:off x="2447925" y="1653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49</xdr:row>
      <xdr:rowOff>0</xdr:rowOff>
    </xdr:from>
    <xdr:to>
      <xdr:col>14</xdr:col>
      <xdr:colOff>200025</xdr:colOff>
      <xdr:row>49</xdr:row>
      <xdr:rowOff>0</xdr:rowOff>
    </xdr:to>
    <xdr:sp>
      <xdr:nvSpPr>
        <xdr:cNvPr id="88" name="Line 363"/>
        <xdr:cNvSpPr>
          <a:spLocks/>
        </xdr:cNvSpPr>
      </xdr:nvSpPr>
      <xdr:spPr>
        <a:xfrm>
          <a:off x="9420225" y="1653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647700</xdr:colOff>
      <xdr:row>49</xdr:row>
      <xdr:rowOff>0</xdr:rowOff>
    </xdr:from>
    <xdr:to>
      <xdr:col>9</xdr:col>
      <xdr:colOff>647700</xdr:colOff>
      <xdr:row>49</xdr:row>
      <xdr:rowOff>0</xdr:rowOff>
    </xdr:to>
    <xdr:sp>
      <xdr:nvSpPr>
        <xdr:cNvPr id="89" name="Line 366"/>
        <xdr:cNvSpPr>
          <a:spLocks/>
        </xdr:cNvSpPr>
      </xdr:nvSpPr>
      <xdr:spPr>
        <a:xfrm>
          <a:off x="6334125" y="1653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400050</xdr:colOff>
      <xdr:row>49</xdr:row>
      <xdr:rowOff>0</xdr:rowOff>
    </xdr:from>
    <xdr:to>
      <xdr:col>15</xdr:col>
      <xdr:colOff>400050</xdr:colOff>
      <xdr:row>49</xdr:row>
      <xdr:rowOff>0</xdr:rowOff>
    </xdr:to>
    <xdr:sp>
      <xdr:nvSpPr>
        <xdr:cNvPr id="90" name="Line 368"/>
        <xdr:cNvSpPr>
          <a:spLocks/>
        </xdr:cNvSpPr>
      </xdr:nvSpPr>
      <xdr:spPr>
        <a:xfrm>
          <a:off x="10229850" y="1653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30</xdr:row>
      <xdr:rowOff>333375</xdr:rowOff>
    </xdr:from>
    <xdr:to>
      <xdr:col>8</xdr:col>
      <xdr:colOff>666750</xdr:colOff>
      <xdr:row>30</xdr:row>
      <xdr:rowOff>333375</xdr:rowOff>
    </xdr:to>
    <xdr:sp>
      <xdr:nvSpPr>
        <xdr:cNvPr id="91" name="Line 369"/>
        <xdr:cNvSpPr>
          <a:spLocks/>
        </xdr:cNvSpPr>
      </xdr:nvSpPr>
      <xdr:spPr>
        <a:xfrm>
          <a:off x="3171825" y="9810750"/>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66675</xdr:colOff>
      <xdr:row>30</xdr:row>
      <xdr:rowOff>190500</xdr:rowOff>
    </xdr:from>
    <xdr:ext cx="1485900" cy="200025"/>
    <xdr:sp>
      <xdr:nvSpPr>
        <xdr:cNvPr id="92" name="TextBox 370"/>
        <xdr:cNvSpPr txBox="1">
          <a:spLocks noChangeArrowheads="1"/>
        </xdr:cNvSpPr>
      </xdr:nvSpPr>
      <xdr:spPr>
        <a:xfrm>
          <a:off x="3381375" y="9667875"/>
          <a:ext cx="1485900" cy="200025"/>
        </a:xfrm>
        <a:prstGeom prst="rect">
          <a:avLst/>
        </a:prstGeom>
        <a:noFill/>
        <a:ln w="9525" cmpd="sng">
          <a:noFill/>
        </a:ln>
      </xdr:spPr>
      <xdr:txBody>
        <a:bodyPr vertOverflow="clip" wrap="square"/>
        <a:p>
          <a:pPr algn="l">
            <a:defRPr/>
          </a:pPr>
          <a:r>
            <a:rPr lang="en-US" cap="none" sz="1000" b="1" i="0" u="none" baseline="0">
              <a:solidFill>
                <a:srgbClr val="FF00FF"/>
              </a:solidFill>
              <a:latin typeface="Arial"/>
              <a:ea typeface="Arial"/>
              <a:cs typeface="Arial"/>
            </a:rPr>
            <a:t>Future standby source</a:t>
          </a:r>
        </a:p>
      </xdr:txBody>
    </xdr:sp>
    <xdr:clientData/>
  </xdr:oneCellAnchor>
  <xdr:twoCellAnchor>
    <xdr:from>
      <xdr:col>9</xdr:col>
      <xdr:colOff>733425</xdr:colOff>
      <xdr:row>22</xdr:row>
      <xdr:rowOff>95250</xdr:rowOff>
    </xdr:from>
    <xdr:to>
      <xdr:col>9</xdr:col>
      <xdr:colOff>904875</xdr:colOff>
      <xdr:row>26</xdr:row>
      <xdr:rowOff>0</xdr:rowOff>
    </xdr:to>
    <xdr:sp>
      <xdr:nvSpPr>
        <xdr:cNvPr id="93" name="Rectangle 371"/>
        <xdr:cNvSpPr>
          <a:spLocks/>
        </xdr:cNvSpPr>
      </xdr:nvSpPr>
      <xdr:spPr>
        <a:xfrm rot="16200000">
          <a:off x="6419850" y="6448425"/>
          <a:ext cx="171450" cy="1466850"/>
        </a:xfrm>
        <a:prstGeom prst="rect">
          <a:avLst/>
        </a:prstGeom>
        <a:solidFill>
          <a:srgbClr val="CCFFCC"/>
        </a:solidFill>
        <a:ln w="9525" cmpd="sng">
          <a:solidFill>
            <a:srgbClr val="FFFFFF"/>
          </a:solidFill>
          <a:headEnd type="none"/>
          <a:tailEnd type="none"/>
        </a:ln>
      </xdr:spPr>
      <xdr:txBody>
        <a:bodyPr vertOverflow="clip" wrap="square" anchor="b" vert="vert270"/>
        <a:p>
          <a:pPr algn="ctr">
            <a:defRPr/>
          </a:pPr>
          <a:r>
            <a:rPr lang="en-US" cap="none" sz="1000" b="1" i="0" u="none" baseline="0">
              <a:latin typeface="Arial"/>
              <a:ea typeface="Arial"/>
              <a:cs typeface="Arial"/>
            </a:rPr>
            <a:t>US $ 6.64 Billion / Year</a:t>
          </a:r>
        </a:p>
      </xdr:txBody>
    </xdr:sp>
    <xdr:clientData/>
  </xdr:twoCellAnchor>
  <xdr:twoCellAnchor>
    <xdr:from>
      <xdr:col>10</xdr:col>
      <xdr:colOff>285750</xdr:colOff>
      <xdr:row>22</xdr:row>
      <xdr:rowOff>95250</xdr:rowOff>
    </xdr:from>
    <xdr:to>
      <xdr:col>11</xdr:col>
      <xdr:colOff>9525</xdr:colOff>
      <xdr:row>26</xdr:row>
      <xdr:rowOff>0</xdr:rowOff>
    </xdr:to>
    <xdr:sp>
      <xdr:nvSpPr>
        <xdr:cNvPr id="94" name="Rectangle 372"/>
        <xdr:cNvSpPr>
          <a:spLocks/>
        </xdr:cNvSpPr>
      </xdr:nvSpPr>
      <xdr:spPr>
        <a:xfrm rot="16200000">
          <a:off x="6934200" y="6448425"/>
          <a:ext cx="171450" cy="1466850"/>
        </a:xfrm>
        <a:prstGeom prst="rect">
          <a:avLst/>
        </a:prstGeom>
        <a:solidFill>
          <a:srgbClr val="CCFFCC"/>
        </a:solidFill>
        <a:ln w="9525" cmpd="sng">
          <a:solidFill>
            <a:srgbClr val="FFFFFF"/>
          </a:solidFill>
          <a:headEnd type="none"/>
          <a:tailEnd type="none"/>
        </a:ln>
      </xdr:spPr>
      <xdr:txBody>
        <a:bodyPr vertOverflow="clip" wrap="square" anchor="b" vert="vert270"/>
        <a:p>
          <a:pPr algn="ctr">
            <a:defRPr/>
          </a:pPr>
          <a:r>
            <a:rPr lang="en-US" cap="none" sz="1000" b="1" i="0" u="none" baseline="0">
              <a:latin typeface="Arial"/>
              <a:ea typeface="Arial"/>
              <a:cs typeface="Arial"/>
            </a:rPr>
            <a:t>US $ 6.64 Billion / Year</a:t>
          </a:r>
        </a:p>
      </xdr:txBody>
    </xdr:sp>
    <xdr:clientData/>
  </xdr:twoCellAnchor>
  <xdr:twoCellAnchor>
    <xdr:from>
      <xdr:col>4</xdr:col>
      <xdr:colOff>714375</xdr:colOff>
      <xdr:row>23</xdr:row>
      <xdr:rowOff>209550</xdr:rowOff>
    </xdr:from>
    <xdr:to>
      <xdr:col>9</xdr:col>
      <xdr:colOff>647700</xdr:colOff>
      <xdr:row>23</xdr:row>
      <xdr:rowOff>209550</xdr:rowOff>
    </xdr:to>
    <xdr:sp>
      <xdr:nvSpPr>
        <xdr:cNvPr id="95" name="AutoShape 373"/>
        <xdr:cNvSpPr>
          <a:spLocks/>
        </xdr:cNvSpPr>
      </xdr:nvSpPr>
      <xdr:spPr>
        <a:xfrm flipV="1">
          <a:off x="3295650" y="6953250"/>
          <a:ext cx="3038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19</xdr:row>
      <xdr:rowOff>314325</xdr:rowOff>
    </xdr:from>
    <xdr:to>
      <xdr:col>9</xdr:col>
      <xdr:colOff>676275</xdr:colOff>
      <xdr:row>19</xdr:row>
      <xdr:rowOff>314325</xdr:rowOff>
    </xdr:to>
    <xdr:sp>
      <xdr:nvSpPr>
        <xdr:cNvPr id="96" name="AutoShape 375"/>
        <xdr:cNvSpPr>
          <a:spLocks/>
        </xdr:cNvSpPr>
      </xdr:nvSpPr>
      <xdr:spPr>
        <a:xfrm flipV="1">
          <a:off x="3324225" y="5495925"/>
          <a:ext cx="3038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295275</xdr:colOff>
      <xdr:row>11</xdr:row>
      <xdr:rowOff>104775</xdr:rowOff>
    </xdr:from>
    <xdr:to>
      <xdr:col>10</xdr:col>
      <xdr:colOff>295275</xdr:colOff>
      <xdr:row>13</xdr:row>
      <xdr:rowOff>0</xdr:rowOff>
    </xdr:to>
    <xdr:sp>
      <xdr:nvSpPr>
        <xdr:cNvPr id="97" name="Line 377"/>
        <xdr:cNvSpPr>
          <a:spLocks/>
        </xdr:cNvSpPr>
      </xdr:nvSpPr>
      <xdr:spPr>
        <a:xfrm>
          <a:off x="6943725" y="2619375"/>
          <a:ext cx="0" cy="219075"/>
        </a:xfrm>
        <a:prstGeom prst="line">
          <a:avLst/>
        </a:prstGeom>
        <a:noFill/>
        <a:ln w="12700" cmpd="sng">
          <a:solidFill>
            <a:srgbClr val="0000FF"/>
          </a:solidFill>
          <a:prstDash val="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13</xdr:row>
      <xdr:rowOff>28575</xdr:rowOff>
    </xdr:from>
    <xdr:to>
      <xdr:col>8</xdr:col>
      <xdr:colOff>123825</xdr:colOff>
      <xdr:row>13</xdr:row>
      <xdr:rowOff>28575</xdr:rowOff>
    </xdr:to>
    <xdr:sp>
      <xdr:nvSpPr>
        <xdr:cNvPr id="98" name="Line 378"/>
        <xdr:cNvSpPr>
          <a:spLocks/>
        </xdr:cNvSpPr>
      </xdr:nvSpPr>
      <xdr:spPr>
        <a:xfrm>
          <a:off x="4143375" y="2867025"/>
          <a:ext cx="847725" cy="0"/>
        </a:xfrm>
        <a:prstGeom prst="line">
          <a:avLst/>
        </a:prstGeom>
        <a:noFill/>
        <a:ln w="38100" cmpd="sng">
          <a:solidFill>
            <a:srgbClr val="FF00FF"/>
          </a:solidFill>
          <a:prstDash val="dashDot"/>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10</xdr:row>
      <xdr:rowOff>114300</xdr:rowOff>
    </xdr:from>
    <xdr:to>
      <xdr:col>8</xdr:col>
      <xdr:colOff>123825</xdr:colOff>
      <xdr:row>13</xdr:row>
      <xdr:rowOff>19050</xdr:rowOff>
    </xdr:to>
    <xdr:sp>
      <xdr:nvSpPr>
        <xdr:cNvPr id="99" name="Line 379"/>
        <xdr:cNvSpPr>
          <a:spLocks/>
        </xdr:cNvSpPr>
      </xdr:nvSpPr>
      <xdr:spPr>
        <a:xfrm flipV="1">
          <a:off x="4991100" y="2486025"/>
          <a:ext cx="0" cy="371475"/>
        </a:xfrm>
        <a:prstGeom prst="line">
          <a:avLst/>
        </a:prstGeom>
        <a:noFill/>
        <a:ln w="28575" cmpd="sng">
          <a:solidFill>
            <a:srgbClr val="FF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10</xdr:row>
      <xdr:rowOff>114300</xdr:rowOff>
    </xdr:from>
    <xdr:to>
      <xdr:col>9</xdr:col>
      <xdr:colOff>9525</xdr:colOff>
      <xdr:row>10</xdr:row>
      <xdr:rowOff>114300</xdr:rowOff>
    </xdr:to>
    <xdr:sp>
      <xdr:nvSpPr>
        <xdr:cNvPr id="100" name="Line 380"/>
        <xdr:cNvSpPr>
          <a:spLocks/>
        </xdr:cNvSpPr>
      </xdr:nvSpPr>
      <xdr:spPr>
        <a:xfrm>
          <a:off x="5000625" y="2486025"/>
          <a:ext cx="695325" cy="0"/>
        </a:xfrm>
        <a:prstGeom prst="line">
          <a:avLst/>
        </a:prstGeom>
        <a:noFill/>
        <a:ln w="38100" cmpd="sng">
          <a:solidFill>
            <a:srgbClr val="FF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238125</xdr:rowOff>
    </xdr:from>
    <xdr:to>
      <xdr:col>9</xdr:col>
      <xdr:colOff>0</xdr:colOff>
      <xdr:row>10</xdr:row>
      <xdr:rowOff>123825</xdr:rowOff>
    </xdr:to>
    <xdr:sp>
      <xdr:nvSpPr>
        <xdr:cNvPr id="101" name="Line 382"/>
        <xdr:cNvSpPr>
          <a:spLocks/>
        </xdr:cNvSpPr>
      </xdr:nvSpPr>
      <xdr:spPr>
        <a:xfrm flipV="1">
          <a:off x="5686425" y="2343150"/>
          <a:ext cx="0" cy="152400"/>
        </a:xfrm>
        <a:prstGeom prst="line">
          <a:avLst/>
        </a:prstGeom>
        <a:noFill/>
        <a:ln w="28575" cmpd="sng">
          <a:solidFill>
            <a:srgbClr val="FF00FF"/>
          </a:solidFill>
          <a:prstDash val="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13</xdr:row>
      <xdr:rowOff>228600</xdr:rowOff>
    </xdr:from>
    <xdr:to>
      <xdr:col>6</xdr:col>
      <xdr:colOff>95250</xdr:colOff>
      <xdr:row>30</xdr:row>
      <xdr:rowOff>323850</xdr:rowOff>
    </xdr:to>
    <xdr:sp>
      <xdr:nvSpPr>
        <xdr:cNvPr id="102" name="Line 383"/>
        <xdr:cNvSpPr>
          <a:spLocks/>
        </xdr:cNvSpPr>
      </xdr:nvSpPr>
      <xdr:spPr>
        <a:xfrm flipH="1">
          <a:off x="3590925" y="3067050"/>
          <a:ext cx="47625" cy="6734175"/>
        </a:xfrm>
        <a:prstGeom prst="line">
          <a:avLst/>
        </a:prstGeom>
        <a:noFill/>
        <a:ln w="28575" cmpd="sng">
          <a:solidFill>
            <a:srgbClr val="FF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14</xdr:row>
      <xdr:rowOff>323850</xdr:rowOff>
    </xdr:from>
    <xdr:to>
      <xdr:col>13</xdr:col>
      <xdr:colOff>219075</xdr:colOff>
      <xdr:row>18</xdr:row>
      <xdr:rowOff>304800</xdr:rowOff>
    </xdr:to>
    <xdr:sp>
      <xdr:nvSpPr>
        <xdr:cNvPr id="103" name="Rectangle 385"/>
        <xdr:cNvSpPr>
          <a:spLocks/>
        </xdr:cNvSpPr>
      </xdr:nvSpPr>
      <xdr:spPr>
        <a:xfrm>
          <a:off x="6667500" y="3552825"/>
          <a:ext cx="2076450" cy="1543050"/>
        </a:xfrm>
        <a:prstGeom prst="rect">
          <a:avLst/>
        </a:prstGeom>
        <a:solidFill>
          <a:srgbClr val="00FF00"/>
        </a:solidFill>
        <a:ln w="9525" cmpd="sng">
          <a:solidFill>
            <a:srgbClr val="000000"/>
          </a:solidFill>
          <a:headEnd type="none"/>
          <a:tailEnd type="none"/>
        </a:ln>
      </xdr:spPr>
      <xdr:txBody>
        <a:bodyPr vertOverflow="clip" wrap="square"/>
        <a:p>
          <a:pPr algn="just">
            <a:defRPr/>
          </a:pPr>
          <a:r>
            <a:rPr lang="en-US" cap="none" sz="1000" b="1" i="0" u="none" baseline="0">
              <a:solidFill>
                <a:srgbClr val="000000"/>
              </a:solidFill>
              <a:latin typeface="Arial"/>
              <a:ea typeface="Arial"/>
              <a:cs typeface="Arial"/>
            </a:rPr>
            <a:t>Financing Concept is similar to the </a:t>
          </a:r>
          <a:r>
            <a:rPr lang="en-US" cap="none" sz="1000" b="1" i="0" u="sng" baseline="0">
              <a:solidFill>
                <a:srgbClr val="000000"/>
              </a:solidFill>
              <a:latin typeface="Arial"/>
              <a:ea typeface="Arial"/>
              <a:cs typeface="Arial"/>
            </a:rPr>
            <a:t>Golden Quadrangle </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Highways</a:t>
          </a:r>
          <a:r>
            <a:rPr lang="en-US" cap="none" sz="1000" b="1" i="0" u="none" baseline="0">
              <a:solidFill>
                <a:srgbClr val="000000"/>
              </a:solidFill>
              <a:latin typeface="Arial"/>
              <a:ea typeface="Arial"/>
              <a:cs typeface="Arial"/>
            </a:rPr>
            <a:t> Financing. </a:t>
          </a:r>
          <a:r>
            <a:rPr lang="en-US" cap="none" sz="1000" b="1" i="0" u="none" baseline="0">
              <a:latin typeface="Arial"/>
              <a:ea typeface="Arial"/>
              <a:cs typeface="Arial"/>
            </a:rPr>
            <a:t>
</a:t>
          </a:r>
          <a:r>
            <a:rPr lang="en-US" cap="none" sz="1000" b="1" i="0" u="none" baseline="0">
              <a:solidFill>
                <a:srgbClr val="FF0000"/>
              </a:solidFill>
              <a:latin typeface="Arial"/>
              <a:ea typeface="Arial"/>
              <a:cs typeface="Arial"/>
            </a:rPr>
            <a:t>8</a:t>
          </a:r>
          <a:r>
            <a:rPr lang="en-US" cap="none" sz="1000" b="1" i="0" u="none" baseline="0">
              <a:latin typeface="Arial"/>
              <a:ea typeface="Arial"/>
              <a:cs typeface="Arial"/>
            </a:rPr>
            <a:t> </a:t>
          </a:r>
          <a:r>
            <a:rPr lang="en-US" cap="none" sz="1000" b="1" i="0" u="sng" baseline="0">
              <a:latin typeface="Arial"/>
              <a:ea typeface="Arial"/>
              <a:cs typeface="Arial"/>
            </a:rPr>
            <a:t>different sources of funds </a:t>
          </a:r>
          <a:r>
            <a:rPr lang="en-US" cap="none" sz="1000" b="1" i="0" u="none" baseline="0">
              <a:latin typeface="Arial"/>
              <a:ea typeface="Arial"/>
              <a:cs typeface="Arial"/>
            </a:rPr>
            <a:t>are routed to a special </a:t>
          </a:r>
          <a:r>
            <a:rPr lang="en-US" cap="none" sz="1000" b="1" i="0" u="none" baseline="0">
              <a:solidFill>
                <a:srgbClr val="0000FF"/>
              </a:solidFill>
              <a:latin typeface="Arial"/>
              <a:ea typeface="Arial"/>
              <a:cs typeface="Arial"/>
            </a:rPr>
            <a:t>" Education Megaproject Fund " </a:t>
          </a:r>
          <a:r>
            <a:rPr lang="en-US" cap="none" sz="1000" b="1" i="0" u="none" baseline="0">
              <a:latin typeface="Arial"/>
              <a:ea typeface="Arial"/>
              <a:cs typeface="Arial"/>
            </a:rPr>
            <a:t>… A special Act of Parliament will enable this.</a:t>
          </a:r>
        </a:p>
      </xdr:txBody>
    </xdr:sp>
    <xdr:clientData/>
  </xdr:twoCellAnchor>
  <xdr:twoCellAnchor>
    <xdr:from>
      <xdr:col>1</xdr:col>
      <xdr:colOff>57150</xdr:colOff>
      <xdr:row>6</xdr:row>
      <xdr:rowOff>142875</xdr:rowOff>
    </xdr:from>
    <xdr:to>
      <xdr:col>2</xdr:col>
      <xdr:colOff>628650</xdr:colOff>
      <xdr:row>7</xdr:row>
      <xdr:rowOff>295275</xdr:rowOff>
    </xdr:to>
    <xdr:sp>
      <xdr:nvSpPr>
        <xdr:cNvPr id="104" name="TextBox 387"/>
        <xdr:cNvSpPr txBox="1">
          <a:spLocks noChangeArrowheads="1"/>
        </xdr:cNvSpPr>
      </xdr:nvSpPr>
      <xdr:spPr>
        <a:xfrm>
          <a:off x="266700" y="1323975"/>
          <a:ext cx="1581150" cy="4191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a:ea typeface="Arial"/>
              <a:cs typeface="Arial"/>
            </a:rPr>
            <a:t>The Nataraja Foundation
</a:t>
          </a:r>
          <a:r>
            <a:rPr lang="en-US" cap="none" sz="1000" b="1" i="0" u="none" baseline="0">
              <a:solidFill>
                <a:srgbClr val="0000FF"/>
              </a:solidFill>
              <a:latin typeface="Arial"/>
              <a:ea typeface="Arial"/>
              <a:cs typeface="Arial"/>
            </a:rPr>
            <a:t>www.nataraja.org.in</a:t>
          </a:r>
        </a:p>
      </xdr:txBody>
    </xdr:sp>
    <xdr:clientData/>
  </xdr:twoCellAnchor>
  <xdr:twoCellAnchor>
    <xdr:from>
      <xdr:col>9</xdr:col>
      <xdr:colOff>428625</xdr:colOff>
      <xdr:row>47</xdr:row>
      <xdr:rowOff>171450</xdr:rowOff>
    </xdr:from>
    <xdr:to>
      <xdr:col>11</xdr:col>
      <xdr:colOff>133350</xdr:colOff>
      <xdr:row>49</xdr:row>
      <xdr:rowOff>228600</xdr:rowOff>
    </xdr:to>
    <xdr:sp>
      <xdr:nvSpPr>
        <xdr:cNvPr id="105" name="Rectangle 389"/>
        <xdr:cNvSpPr>
          <a:spLocks/>
        </xdr:cNvSpPr>
      </xdr:nvSpPr>
      <xdr:spPr>
        <a:xfrm>
          <a:off x="6115050" y="16287750"/>
          <a:ext cx="1114425"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10</xdr:row>
      <xdr:rowOff>85725</xdr:rowOff>
    </xdr:from>
    <xdr:to>
      <xdr:col>6</xdr:col>
      <xdr:colOff>581025</xdr:colOff>
      <xdr:row>13</xdr:row>
      <xdr:rowOff>228600</xdr:rowOff>
    </xdr:to>
    <xdr:sp>
      <xdr:nvSpPr>
        <xdr:cNvPr id="1" name="Rectangle 1"/>
        <xdr:cNvSpPr>
          <a:spLocks/>
        </xdr:cNvSpPr>
      </xdr:nvSpPr>
      <xdr:spPr>
        <a:xfrm>
          <a:off x="2819400" y="2457450"/>
          <a:ext cx="1304925" cy="609600"/>
        </a:xfrm>
        <a:prstGeom prst="rect">
          <a:avLst/>
        </a:prstGeom>
        <a:solidFill>
          <a:srgbClr val="FF00FF">
            <a:alpha val="13000"/>
          </a:srgbClr>
        </a:solidFill>
        <a:ln w="9525" cmpd="sng">
          <a:solidFill>
            <a:srgbClr val="000000"/>
          </a:solidFill>
          <a:prstDash val="dash"/>
          <a:headEnd type="none"/>
          <a:tailEnd type="none"/>
        </a:ln>
      </xdr:spPr>
      <xdr:txBody>
        <a:bodyPr vertOverflow="clip" wrap="square" anchor="ctr"/>
        <a:p>
          <a:pPr algn="ctr">
            <a:defRPr/>
          </a:pPr>
          <a:r>
            <a:rPr lang="en-US" cap="none" sz="1000" b="1" i="0" u="none" baseline="0">
              <a:latin typeface="Arial"/>
              <a:ea typeface="Arial"/>
              <a:cs typeface="Arial"/>
            </a:rPr>
            <a:t>Ministry Of Disinvestment
</a:t>
          </a:r>
          <a:r>
            <a:rPr lang="en-US" cap="none" sz="800" b="1" i="0" u="none" baseline="0">
              <a:solidFill>
                <a:srgbClr val="0000FF"/>
              </a:solidFill>
              <a:latin typeface="Arial"/>
              <a:ea typeface="Arial"/>
              <a:cs typeface="Arial"/>
            </a:rPr>
            <a:t>( FUTURE SOURCE )</a:t>
          </a:r>
        </a:p>
      </xdr:txBody>
    </xdr:sp>
    <xdr:clientData/>
  </xdr:twoCellAnchor>
  <xdr:twoCellAnchor>
    <xdr:from>
      <xdr:col>3</xdr:col>
      <xdr:colOff>152400</xdr:colOff>
      <xdr:row>93</xdr:row>
      <xdr:rowOff>0</xdr:rowOff>
    </xdr:from>
    <xdr:to>
      <xdr:col>3</xdr:col>
      <xdr:colOff>152400</xdr:colOff>
      <xdr:row>93</xdr:row>
      <xdr:rowOff>0</xdr:rowOff>
    </xdr:to>
    <xdr:sp>
      <xdr:nvSpPr>
        <xdr:cNvPr id="2" name="Line 2"/>
        <xdr:cNvSpPr>
          <a:spLocks/>
        </xdr:cNvSpPr>
      </xdr:nvSpPr>
      <xdr:spPr>
        <a:xfrm>
          <a:off x="2124075"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93</xdr:row>
      <xdr:rowOff>0</xdr:rowOff>
    </xdr:from>
    <xdr:to>
      <xdr:col>4</xdr:col>
      <xdr:colOff>209550</xdr:colOff>
      <xdr:row>93</xdr:row>
      <xdr:rowOff>0</xdr:rowOff>
    </xdr:to>
    <xdr:sp>
      <xdr:nvSpPr>
        <xdr:cNvPr id="3" name="Line 3"/>
        <xdr:cNvSpPr>
          <a:spLocks/>
        </xdr:cNvSpPr>
      </xdr:nvSpPr>
      <xdr:spPr>
        <a:xfrm>
          <a:off x="2790825"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93</xdr:row>
      <xdr:rowOff>0</xdr:rowOff>
    </xdr:from>
    <xdr:to>
      <xdr:col>6</xdr:col>
      <xdr:colOff>219075</xdr:colOff>
      <xdr:row>93</xdr:row>
      <xdr:rowOff>0</xdr:rowOff>
    </xdr:to>
    <xdr:sp>
      <xdr:nvSpPr>
        <xdr:cNvPr id="4" name="Line 4"/>
        <xdr:cNvSpPr>
          <a:spLocks/>
        </xdr:cNvSpPr>
      </xdr:nvSpPr>
      <xdr:spPr>
        <a:xfrm>
          <a:off x="3762375"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93</xdr:row>
      <xdr:rowOff>0</xdr:rowOff>
    </xdr:from>
    <xdr:to>
      <xdr:col>8</xdr:col>
      <xdr:colOff>180975</xdr:colOff>
      <xdr:row>93</xdr:row>
      <xdr:rowOff>0</xdr:rowOff>
    </xdr:to>
    <xdr:sp>
      <xdr:nvSpPr>
        <xdr:cNvPr id="5" name="Line 5"/>
        <xdr:cNvSpPr>
          <a:spLocks/>
        </xdr:cNvSpPr>
      </xdr:nvSpPr>
      <xdr:spPr>
        <a:xfrm>
          <a:off x="5048250"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93</xdr:row>
      <xdr:rowOff>0</xdr:rowOff>
    </xdr:from>
    <xdr:to>
      <xdr:col>10</xdr:col>
      <xdr:colOff>228600</xdr:colOff>
      <xdr:row>93</xdr:row>
      <xdr:rowOff>0</xdr:rowOff>
    </xdr:to>
    <xdr:sp>
      <xdr:nvSpPr>
        <xdr:cNvPr id="6" name="Line 6"/>
        <xdr:cNvSpPr>
          <a:spLocks/>
        </xdr:cNvSpPr>
      </xdr:nvSpPr>
      <xdr:spPr>
        <a:xfrm>
          <a:off x="6877050"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219075</xdr:colOff>
      <xdr:row>93</xdr:row>
      <xdr:rowOff>0</xdr:rowOff>
    </xdr:from>
    <xdr:to>
      <xdr:col>13</xdr:col>
      <xdr:colOff>219075</xdr:colOff>
      <xdr:row>93</xdr:row>
      <xdr:rowOff>0</xdr:rowOff>
    </xdr:to>
    <xdr:sp>
      <xdr:nvSpPr>
        <xdr:cNvPr id="7" name="Line 7"/>
        <xdr:cNvSpPr>
          <a:spLocks/>
        </xdr:cNvSpPr>
      </xdr:nvSpPr>
      <xdr:spPr>
        <a:xfrm>
          <a:off x="8743950"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93</xdr:row>
      <xdr:rowOff>0</xdr:rowOff>
    </xdr:from>
    <xdr:to>
      <xdr:col>8</xdr:col>
      <xdr:colOff>114300</xdr:colOff>
      <xdr:row>93</xdr:row>
      <xdr:rowOff>0</xdr:rowOff>
    </xdr:to>
    <xdr:sp>
      <xdr:nvSpPr>
        <xdr:cNvPr id="8" name="Line 8"/>
        <xdr:cNvSpPr>
          <a:spLocks/>
        </xdr:cNvSpPr>
      </xdr:nvSpPr>
      <xdr:spPr>
        <a:xfrm>
          <a:off x="4981575" y="3408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93</xdr:row>
      <xdr:rowOff>0</xdr:rowOff>
    </xdr:from>
    <xdr:to>
      <xdr:col>3</xdr:col>
      <xdr:colOff>209550</xdr:colOff>
      <xdr:row>93</xdr:row>
      <xdr:rowOff>0</xdr:rowOff>
    </xdr:to>
    <xdr:sp>
      <xdr:nvSpPr>
        <xdr:cNvPr id="9" name="Line 9"/>
        <xdr:cNvSpPr>
          <a:spLocks/>
        </xdr:cNvSpPr>
      </xdr:nvSpPr>
      <xdr:spPr>
        <a:xfrm>
          <a:off x="2181225"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93</xdr:row>
      <xdr:rowOff>0</xdr:rowOff>
    </xdr:from>
    <xdr:to>
      <xdr:col>8</xdr:col>
      <xdr:colOff>447675</xdr:colOff>
      <xdr:row>93</xdr:row>
      <xdr:rowOff>0</xdr:rowOff>
    </xdr:to>
    <xdr:sp>
      <xdr:nvSpPr>
        <xdr:cNvPr id="10" name="Line 10"/>
        <xdr:cNvSpPr>
          <a:spLocks/>
        </xdr:cNvSpPr>
      </xdr:nvSpPr>
      <xdr:spPr>
        <a:xfrm>
          <a:off x="5314950"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93</xdr:row>
      <xdr:rowOff>0</xdr:rowOff>
    </xdr:from>
    <xdr:to>
      <xdr:col>12</xdr:col>
      <xdr:colOff>28575</xdr:colOff>
      <xdr:row>93</xdr:row>
      <xdr:rowOff>0</xdr:rowOff>
    </xdr:to>
    <xdr:sp>
      <xdr:nvSpPr>
        <xdr:cNvPr id="11" name="Line 11"/>
        <xdr:cNvSpPr>
          <a:spLocks/>
        </xdr:cNvSpPr>
      </xdr:nvSpPr>
      <xdr:spPr>
        <a:xfrm flipH="1">
          <a:off x="7724775" y="34080450"/>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93</xdr:row>
      <xdr:rowOff>0</xdr:rowOff>
    </xdr:from>
    <xdr:to>
      <xdr:col>15</xdr:col>
      <xdr:colOff>161925</xdr:colOff>
      <xdr:row>93</xdr:row>
      <xdr:rowOff>0</xdr:rowOff>
    </xdr:to>
    <xdr:sp>
      <xdr:nvSpPr>
        <xdr:cNvPr id="12" name="Line 12"/>
        <xdr:cNvSpPr>
          <a:spLocks/>
        </xdr:cNvSpPr>
      </xdr:nvSpPr>
      <xdr:spPr>
        <a:xfrm>
          <a:off x="9991725"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93</xdr:row>
      <xdr:rowOff>0</xdr:rowOff>
    </xdr:from>
    <xdr:to>
      <xdr:col>8</xdr:col>
      <xdr:colOff>114300</xdr:colOff>
      <xdr:row>93</xdr:row>
      <xdr:rowOff>0</xdr:rowOff>
    </xdr:to>
    <xdr:sp>
      <xdr:nvSpPr>
        <xdr:cNvPr id="13" name="Line 13"/>
        <xdr:cNvSpPr>
          <a:spLocks/>
        </xdr:cNvSpPr>
      </xdr:nvSpPr>
      <xdr:spPr>
        <a:xfrm flipV="1">
          <a:off x="4981575" y="3408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342900</xdr:colOff>
      <xdr:row>93</xdr:row>
      <xdr:rowOff>0</xdr:rowOff>
    </xdr:from>
    <xdr:to>
      <xdr:col>17</xdr:col>
      <xdr:colOff>342900</xdr:colOff>
      <xdr:row>93</xdr:row>
      <xdr:rowOff>0</xdr:rowOff>
    </xdr:to>
    <xdr:sp>
      <xdr:nvSpPr>
        <xdr:cNvPr id="14" name="Line 14"/>
        <xdr:cNvSpPr>
          <a:spLocks/>
        </xdr:cNvSpPr>
      </xdr:nvSpPr>
      <xdr:spPr>
        <a:xfrm>
          <a:off x="11858625"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93</xdr:row>
      <xdr:rowOff>0</xdr:rowOff>
    </xdr:from>
    <xdr:to>
      <xdr:col>3</xdr:col>
      <xdr:colOff>238125</xdr:colOff>
      <xdr:row>93</xdr:row>
      <xdr:rowOff>0</xdr:rowOff>
    </xdr:to>
    <xdr:sp>
      <xdr:nvSpPr>
        <xdr:cNvPr id="15" name="Line 15"/>
        <xdr:cNvSpPr>
          <a:spLocks/>
        </xdr:cNvSpPr>
      </xdr:nvSpPr>
      <xdr:spPr>
        <a:xfrm>
          <a:off x="2200275" y="340804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93</xdr:row>
      <xdr:rowOff>0</xdr:rowOff>
    </xdr:from>
    <xdr:to>
      <xdr:col>6</xdr:col>
      <xdr:colOff>228600</xdr:colOff>
      <xdr:row>93</xdr:row>
      <xdr:rowOff>0</xdr:rowOff>
    </xdr:to>
    <xdr:sp>
      <xdr:nvSpPr>
        <xdr:cNvPr id="16" name="Line 16"/>
        <xdr:cNvSpPr>
          <a:spLocks/>
        </xdr:cNvSpPr>
      </xdr:nvSpPr>
      <xdr:spPr>
        <a:xfrm>
          <a:off x="3771900"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93</xdr:row>
      <xdr:rowOff>0</xdr:rowOff>
    </xdr:from>
    <xdr:to>
      <xdr:col>3</xdr:col>
      <xdr:colOff>0</xdr:colOff>
      <xdr:row>93</xdr:row>
      <xdr:rowOff>0</xdr:rowOff>
    </xdr:to>
    <xdr:sp>
      <xdr:nvSpPr>
        <xdr:cNvPr id="17" name="Line 17"/>
        <xdr:cNvSpPr>
          <a:spLocks/>
        </xdr:cNvSpPr>
      </xdr:nvSpPr>
      <xdr:spPr>
        <a:xfrm>
          <a:off x="1971675" y="3408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93</xdr:row>
      <xdr:rowOff>0</xdr:rowOff>
    </xdr:from>
    <xdr:to>
      <xdr:col>3</xdr:col>
      <xdr:colOff>0</xdr:colOff>
      <xdr:row>93</xdr:row>
      <xdr:rowOff>0</xdr:rowOff>
    </xdr:to>
    <xdr:sp>
      <xdr:nvSpPr>
        <xdr:cNvPr id="18" name="Line 18"/>
        <xdr:cNvSpPr>
          <a:spLocks/>
        </xdr:cNvSpPr>
      </xdr:nvSpPr>
      <xdr:spPr>
        <a:xfrm>
          <a:off x="1971675" y="34080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93</xdr:row>
      <xdr:rowOff>0</xdr:rowOff>
    </xdr:from>
    <xdr:to>
      <xdr:col>3</xdr:col>
      <xdr:colOff>0</xdr:colOff>
      <xdr:row>93</xdr:row>
      <xdr:rowOff>0</xdr:rowOff>
    </xdr:to>
    <xdr:sp>
      <xdr:nvSpPr>
        <xdr:cNvPr id="19" name="Line 19"/>
        <xdr:cNvSpPr>
          <a:spLocks/>
        </xdr:cNvSpPr>
      </xdr:nvSpPr>
      <xdr:spPr>
        <a:xfrm>
          <a:off x="1971675" y="3408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93</xdr:row>
      <xdr:rowOff>0</xdr:rowOff>
    </xdr:from>
    <xdr:to>
      <xdr:col>3</xdr:col>
      <xdr:colOff>0</xdr:colOff>
      <xdr:row>93</xdr:row>
      <xdr:rowOff>0</xdr:rowOff>
    </xdr:to>
    <xdr:sp>
      <xdr:nvSpPr>
        <xdr:cNvPr id="20" name="Line 20"/>
        <xdr:cNvSpPr>
          <a:spLocks/>
        </xdr:cNvSpPr>
      </xdr:nvSpPr>
      <xdr:spPr>
        <a:xfrm>
          <a:off x="1971675" y="3408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638175</xdr:colOff>
      <xdr:row>9</xdr:row>
      <xdr:rowOff>28575</xdr:rowOff>
    </xdr:from>
    <xdr:to>
      <xdr:col>17</xdr:col>
      <xdr:colOff>476250</xdr:colOff>
      <xdr:row>13</xdr:row>
      <xdr:rowOff>0</xdr:rowOff>
    </xdr:to>
    <xdr:sp>
      <xdr:nvSpPr>
        <xdr:cNvPr id="21" name="Oval 21"/>
        <xdr:cNvSpPr>
          <a:spLocks/>
        </xdr:cNvSpPr>
      </xdr:nvSpPr>
      <xdr:spPr>
        <a:xfrm>
          <a:off x="10467975" y="2133600"/>
          <a:ext cx="1524000" cy="704850"/>
        </a:xfrm>
        <a:prstGeom prst="ellipse">
          <a:avLst/>
        </a:prstGeom>
        <a:solidFill>
          <a:srgbClr val="0000FF"/>
        </a:solidFill>
        <a:ln w="9525" cmpd="sng">
          <a:solidFill>
            <a:srgbClr val="FFFFFF"/>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 Parliament</a:t>
          </a:r>
        </a:p>
      </xdr:txBody>
    </xdr:sp>
    <xdr:clientData/>
  </xdr:twoCellAnchor>
  <xdr:twoCellAnchor>
    <xdr:from>
      <xdr:col>14</xdr:col>
      <xdr:colOff>152400</xdr:colOff>
      <xdr:row>28</xdr:row>
      <xdr:rowOff>371475</xdr:rowOff>
    </xdr:from>
    <xdr:to>
      <xdr:col>17</xdr:col>
      <xdr:colOff>123825</xdr:colOff>
      <xdr:row>30</xdr:row>
      <xdr:rowOff>333375</xdr:rowOff>
    </xdr:to>
    <xdr:sp>
      <xdr:nvSpPr>
        <xdr:cNvPr id="22" name="TextBox 22"/>
        <xdr:cNvSpPr txBox="1">
          <a:spLocks noChangeArrowheads="1"/>
        </xdr:cNvSpPr>
      </xdr:nvSpPr>
      <xdr:spPr>
        <a:xfrm>
          <a:off x="9372600" y="9067800"/>
          <a:ext cx="2266950"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Special Act Of Parliament to give 
Legal status to SPV and enable 
Fast Track Execution based on 
Initial Sovereign Guarantees</a:t>
          </a:r>
        </a:p>
      </xdr:txBody>
    </xdr:sp>
    <xdr:clientData/>
  </xdr:twoCellAnchor>
  <xdr:twoCellAnchor>
    <xdr:from>
      <xdr:col>9</xdr:col>
      <xdr:colOff>942975</xdr:colOff>
      <xdr:row>47</xdr:row>
      <xdr:rowOff>0</xdr:rowOff>
    </xdr:from>
    <xdr:to>
      <xdr:col>9</xdr:col>
      <xdr:colOff>952500</xdr:colOff>
      <xdr:row>47</xdr:row>
      <xdr:rowOff>0</xdr:rowOff>
    </xdr:to>
    <xdr:sp>
      <xdr:nvSpPr>
        <xdr:cNvPr id="23" name="Line 34"/>
        <xdr:cNvSpPr>
          <a:spLocks/>
        </xdr:cNvSpPr>
      </xdr:nvSpPr>
      <xdr:spPr>
        <a:xfrm>
          <a:off x="6629400" y="15859125"/>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942975</xdr:colOff>
      <xdr:row>47</xdr:row>
      <xdr:rowOff>0</xdr:rowOff>
    </xdr:from>
    <xdr:to>
      <xdr:col>9</xdr:col>
      <xdr:colOff>942975</xdr:colOff>
      <xdr:row>47</xdr:row>
      <xdr:rowOff>0</xdr:rowOff>
    </xdr:to>
    <xdr:sp>
      <xdr:nvSpPr>
        <xdr:cNvPr id="24" name="Line 39"/>
        <xdr:cNvSpPr>
          <a:spLocks/>
        </xdr:cNvSpPr>
      </xdr:nvSpPr>
      <xdr:spPr>
        <a:xfrm>
          <a:off x="6629400" y="1585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47</xdr:row>
      <xdr:rowOff>0</xdr:rowOff>
    </xdr:from>
    <xdr:to>
      <xdr:col>4</xdr:col>
      <xdr:colOff>552450</xdr:colOff>
      <xdr:row>47</xdr:row>
      <xdr:rowOff>0</xdr:rowOff>
    </xdr:to>
    <xdr:sp>
      <xdr:nvSpPr>
        <xdr:cNvPr id="25" name="Line 41"/>
        <xdr:cNvSpPr>
          <a:spLocks/>
        </xdr:cNvSpPr>
      </xdr:nvSpPr>
      <xdr:spPr>
        <a:xfrm>
          <a:off x="3133725" y="1585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47</xdr:row>
      <xdr:rowOff>0</xdr:rowOff>
    </xdr:from>
    <xdr:to>
      <xdr:col>2</xdr:col>
      <xdr:colOff>0</xdr:colOff>
      <xdr:row>47</xdr:row>
      <xdr:rowOff>0</xdr:rowOff>
    </xdr:to>
    <xdr:sp>
      <xdr:nvSpPr>
        <xdr:cNvPr id="26" name="Line 42"/>
        <xdr:cNvSpPr>
          <a:spLocks/>
        </xdr:cNvSpPr>
      </xdr:nvSpPr>
      <xdr:spPr>
        <a:xfrm>
          <a:off x="1219200" y="1585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600075</xdr:colOff>
      <xdr:row>47</xdr:row>
      <xdr:rowOff>0</xdr:rowOff>
    </xdr:from>
    <xdr:to>
      <xdr:col>12</xdr:col>
      <xdr:colOff>600075</xdr:colOff>
      <xdr:row>47</xdr:row>
      <xdr:rowOff>0</xdr:rowOff>
    </xdr:to>
    <xdr:sp>
      <xdr:nvSpPr>
        <xdr:cNvPr id="27" name="Line 44"/>
        <xdr:cNvSpPr>
          <a:spLocks/>
        </xdr:cNvSpPr>
      </xdr:nvSpPr>
      <xdr:spPr>
        <a:xfrm>
          <a:off x="8305800" y="1585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47</xdr:row>
      <xdr:rowOff>0</xdr:rowOff>
    </xdr:from>
    <xdr:to>
      <xdr:col>8</xdr:col>
      <xdr:colOff>542925</xdr:colOff>
      <xdr:row>47</xdr:row>
      <xdr:rowOff>0</xdr:rowOff>
    </xdr:to>
    <xdr:sp>
      <xdr:nvSpPr>
        <xdr:cNvPr id="28" name="Line 45"/>
        <xdr:cNvSpPr>
          <a:spLocks/>
        </xdr:cNvSpPr>
      </xdr:nvSpPr>
      <xdr:spPr>
        <a:xfrm flipH="1">
          <a:off x="5410200" y="1585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638175</xdr:colOff>
      <xdr:row>47</xdr:row>
      <xdr:rowOff>0</xdr:rowOff>
    </xdr:from>
    <xdr:to>
      <xdr:col>15</xdr:col>
      <xdr:colOff>638175</xdr:colOff>
      <xdr:row>47</xdr:row>
      <xdr:rowOff>0</xdr:rowOff>
    </xdr:to>
    <xdr:sp>
      <xdr:nvSpPr>
        <xdr:cNvPr id="29" name="Line 49"/>
        <xdr:cNvSpPr>
          <a:spLocks/>
        </xdr:cNvSpPr>
      </xdr:nvSpPr>
      <xdr:spPr>
        <a:xfrm>
          <a:off x="10467975" y="1585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47</xdr:row>
      <xdr:rowOff>0</xdr:rowOff>
    </xdr:from>
    <xdr:to>
      <xdr:col>8</xdr:col>
      <xdr:colOff>342900</xdr:colOff>
      <xdr:row>47</xdr:row>
      <xdr:rowOff>0</xdr:rowOff>
    </xdr:to>
    <xdr:sp>
      <xdr:nvSpPr>
        <xdr:cNvPr id="30" name="Line 60"/>
        <xdr:cNvSpPr>
          <a:spLocks/>
        </xdr:cNvSpPr>
      </xdr:nvSpPr>
      <xdr:spPr>
        <a:xfrm>
          <a:off x="5200650" y="158591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47</xdr:row>
      <xdr:rowOff>0</xdr:rowOff>
    </xdr:from>
    <xdr:to>
      <xdr:col>8</xdr:col>
      <xdr:colOff>28575</xdr:colOff>
      <xdr:row>47</xdr:row>
      <xdr:rowOff>0</xdr:rowOff>
    </xdr:to>
    <xdr:sp>
      <xdr:nvSpPr>
        <xdr:cNvPr id="31" name="Line 64"/>
        <xdr:cNvSpPr>
          <a:spLocks/>
        </xdr:cNvSpPr>
      </xdr:nvSpPr>
      <xdr:spPr>
        <a:xfrm flipH="1">
          <a:off x="4895850" y="15859125"/>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342900</xdr:colOff>
      <xdr:row>47</xdr:row>
      <xdr:rowOff>0</xdr:rowOff>
    </xdr:from>
    <xdr:to>
      <xdr:col>12</xdr:col>
      <xdr:colOff>361950</xdr:colOff>
      <xdr:row>47</xdr:row>
      <xdr:rowOff>0</xdr:rowOff>
    </xdr:to>
    <xdr:sp>
      <xdr:nvSpPr>
        <xdr:cNvPr id="32" name="Line 68"/>
        <xdr:cNvSpPr>
          <a:spLocks/>
        </xdr:cNvSpPr>
      </xdr:nvSpPr>
      <xdr:spPr>
        <a:xfrm flipH="1">
          <a:off x="8048625" y="15859125"/>
          <a:ext cx="1905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47</xdr:row>
      <xdr:rowOff>0</xdr:rowOff>
    </xdr:from>
    <xdr:to>
      <xdr:col>4</xdr:col>
      <xdr:colOff>523875</xdr:colOff>
      <xdr:row>47</xdr:row>
      <xdr:rowOff>0</xdr:rowOff>
    </xdr:to>
    <xdr:sp>
      <xdr:nvSpPr>
        <xdr:cNvPr id="33" name="Line 75"/>
        <xdr:cNvSpPr>
          <a:spLocks/>
        </xdr:cNvSpPr>
      </xdr:nvSpPr>
      <xdr:spPr>
        <a:xfrm>
          <a:off x="3105150" y="158591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981075</xdr:colOff>
      <xdr:row>47</xdr:row>
      <xdr:rowOff>0</xdr:rowOff>
    </xdr:from>
    <xdr:to>
      <xdr:col>1</xdr:col>
      <xdr:colOff>981075</xdr:colOff>
      <xdr:row>47</xdr:row>
      <xdr:rowOff>0</xdr:rowOff>
    </xdr:to>
    <xdr:sp>
      <xdr:nvSpPr>
        <xdr:cNvPr id="34" name="Line 76"/>
        <xdr:cNvSpPr>
          <a:spLocks/>
        </xdr:cNvSpPr>
      </xdr:nvSpPr>
      <xdr:spPr>
        <a:xfrm>
          <a:off x="1190625" y="158591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571500</xdr:colOff>
      <xdr:row>47</xdr:row>
      <xdr:rowOff>0</xdr:rowOff>
    </xdr:from>
    <xdr:to>
      <xdr:col>12</xdr:col>
      <xdr:colOff>571500</xdr:colOff>
      <xdr:row>47</xdr:row>
      <xdr:rowOff>0</xdr:rowOff>
    </xdr:to>
    <xdr:sp>
      <xdr:nvSpPr>
        <xdr:cNvPr id="35" name="Line 77"/>
        <xdr:cNvSpPr>
          <a:spLocks/>
        </xdr:cNvSpPr>
      </xdr:nvSpPr>
      <xdr:spPr>
        <a:xfrm>
          <a:off x="8277225" y="158591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47</xdr:row>
      <xdr:rowOff>0</xdr:rowOff>
    </xdr:from>
    <xdr:to>
      <xdr:col>8</xdr:col>
      <xdr:colOff>514350</xdr:colOff>
      <xdr:row>47</xdr:row>
      <xdr:rowOff>0</xdr:rowOff>
    </xdr:to>
    <xdr:sp>
      <xdr:nvSpPr>
        <xdr:cNvPr id="36" name="Line 78"/>
        <xdr:cNvSpPr>
          <a:spLocks/>
        </xdr:cNvSpPr>
      </xdr:nvSpPr>
      <xdr:spPr>
        <a:xfrm flipH="1">
          <a:off x="5381625" y="158591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600075</xdr:colOff>
      <xdr:row>47</xdr:row>
      <xdr:rowOff>0</xdr:rowOff>
    </xdr:from>
    <xdr:to>
      <xdr:col>18</xdr:col>
      <xdr:colOff>600075</xdr:colOff>
      <xdr:row>47</xdr:row>
      <xdr:rowOff>0</xdr:rowOff>
    </xdr:to>
    <xdr:sp>
      <xdr:nvSpPr>
        <xdr:cNvPr id="37" name="Line 79"/>
        <xdr:cNvSpPr>
          <a:spLocks/>
        </xdr:cNvSpPr>
      </xdr:nvSpPr>
      <xdr:spPr>
        <a:xfrm>
          <a:off x="12725400" y="158591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609600</xdr:colOff>
      <xdr:row>47</xdr:row>
      <xdr:rowOff>0</xdr:rowOff>
    </xdr:from>
    <xdr:to>
      <xdr:col>15</xdr:col>
      <xdr:colOff>609600</xdr:colOff>
      <xdr:row>47</xdr:row>
      <xdr:rowOff>0</xdr:rowOff>
    </xdr:to>
    <xdr:sp>
      <xdr:nvSpPr>
        <xdr:cNvPr id="38" name="Line 80"/>
        <xdr:cNvSpPr>
          <a:spLocks/>
        </xdr:cNvSpPr>
      </xdr:nvSpPr>
      <xdr:spPr>
        <a:xfrm>
          <a:off x="10439400" y="158591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8</xdr:row>
      <xdr:rowOff>238125</xdr:rowOff>
    </xdr:from>
    <xdr:to>
      <xdr:col>7</xdr:col>
      <xdr:colOff>447675</xdr:colOff>
      <xdr:row>9</xdr:row>
      <xdr:rowOff>247650</xdr:rowOff>
    </xdr:to>
    <xdr:sp>
      <xdr:nvSpPr>
        <xdr:cNvPr id="39" name="AutoShape 89"/>
        <xdr:cNvSpPr>
          <a:spLocks/>
        </xdr:cNvSpPr>
      </xdr:nvSpPr>
      <xdr:spPr>
        <a:xfrm>
          <a:off x="3390900" y="2047875"/>
          <a:ext cx="1409700" cy="304800"/>
        </a:xfrm>
        <a:prstGeom prst="rect">
          <a:avLst/>
        </a:prstGeom>
        <a:solidFill>
          <a:srgbClr val="CCFFCC"/>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Ministry Of HRD
</a:t>
          </a:r>
        </a:p>
      </xdr:txBody>
    </xdr:sp>
    <xdr:clientData/>
  </xdr:twoCellAnchor>
  <xdr:twoCellAnchor>
    <xdr:from>
      <xdr:col>8</xdr:col>
      <xdr:colOff>266700</xdr:colOff>
      <xdr:row>8</xdr:row>
      <xdr:rowOff>228600</xdr:rowOff>
    </xdr:from>
    <xdr:to>
      <xdr:col>10</xdr:col>
      <xdr:colOff>85725</xdr:colOff>
      <xdr:row>9</xdr:row>
      <xdr:rowOff>238125</xdr:rowOff>
    </xdr:to>
    <xdr:sp>
      <xdr:nvSpPr>
        <xdr:cNvPr id="40" name="AutoShape 90"/>
        <xdr:cNvSpPr>
          <a:spLocks/>
        </xdr:cNvSpPr>
      </xdr:nvSpPr>
      <xdr:spPr>
        <a:xfrm>
          <a:off x="5133975" y="2038350"/>
          <a:ext cx="1600200" cy="304800"/>
        </a:xfrm>
        <a:prstGeom prst="rect">
          <a:avLst/>
        </a:prstGeom>
        <a:solidFill>
          <a:srgbClr val="FFCC99"/>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Ministry Of Finance
</a:t>
          </a:r>
        </a:p>
      </xdr:txBody>
    </xdr:sp>
    <xdr:clientData/>
  </xdr:twoCellAnchor>
  <xdr:twoCellAnchor>
    <xdr:from>
      <xdr:col>6</xdr:col>
      <xdr:colOff>771525</xdr:colOff>
      <xdr:row>12</xdr:row>
      <xdr:rowOff>9525</xdr:rowOff>
    </xdr:from>
    <xdr:to>
      <xdr:col>9</xdr:col>
      <xdr:colOff>533400</xdr:colOff>
      <xdr:row>12</xdr:row>
      <xdr:rowOff>9525</xdr:rowOff>
    </xdr:to>
    <xdr:sp>
      <xdr:nvSpPr>
        <xdr:cNvPr id="41" name="AutoShape 93"/>
        <xdr:cNvSpPr>
          <a:spLocks/>
        </xdr:cNvSpPr>
      </xdr:nvSpPr>
      <xdr:spPr>
        <a:xfrm>
          <a:off x="4314825" y="2686050"/>
          <a:ext cx="1905000" cy="0"/>
        </a:xfrm>
        <a:prstGeom prst="line">
          <a:avLst/>
        </a:prstGeom>
        <a:noFill/>
        <a:ln w="38100" cmpd="sng">
          <a:solidFill>
            <a:srgbClr val="339966"/>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762000</xdr:colOff>
      <xdr:row>10</xdr:row>
      <xdr:rowOff>38100</xdr:rowOff>
    </xdr:from>
    <xdr:to>
      <xdr:col>6</xdr:col>
      <xdr:colOff>762000</xdr:colOff>
      <xdr:row>11</xdr:row>
      <xdr:rowOff>123825</xdr:rowOff>
    </xdr:to>
    <xdr:sp>
      <xdr:nvSpPr>
        <xdr:cNvPr id="42" name="AutoShape 94"/>
        <xdr:cNvSpPr>
          <a:spLocks/>
        </xdr:cNvSpPr>
      </xdr:nvSpPr>
      <xdr:spPr>
        <a:xfrm>
          <a:off x="4305300" y="2409825"/>
          <a:ext cx="0" cy="228600"/>
        </a:xfrm>
        <a:prstGeom prst="line">
          <a:avLst/>
        </a:prstGeom>
        <a:noFill/>
        <a:ln w="38100" cmpd="sng">
          <a:solidFill>
            <a:srgbClr val="339966"/>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485775</xdr:colOff>
      <xdr:row>10</xdr:row>
      <xdr:rowOff>19050</xdr:rowOff>
    </xdr:from>
    <xdr:to>
      <xdr:col>9</xdr:col>
      <xdr:colOff>485775</xdr:colOff>
      <xdr:row>11</xdr:row>
      <xdr:rowOff>104775</xdr:rowOff>
    </xdr:to>
    <xdr:sp>
      <xdr:nvSpPr>
        <xdr:cNvPr id="43" name="AutoShape 95"/>
        <xdr:cNvSpPr>
          <a:spLocks/>
        </xdr:cNvSpPr>
      </xdr:nvSpPr>
      <xdr:spPr>
        <a:xfrm>
          <a:off x="6172200" y="2390775"/>
          <a:ext cx="0" cy="228600"/>
        </a:xfrm>
        <a:prstGeom prst="line">
          <a:avLst/>
        </a:prstGeom>
        <a:noFill/>
        <a:ln w="38100" cmpd="sng">
          <a:solidFill>
            <a:srgbClr val="339966"/>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18</xdr:row>
      <xdr:rowOff>76200</xdr:rowOff>
    </xdr:from>
    <xdr:to>
      <xdr:col>4</xdr:col>
      <xdr:colOff>723900</xdr:colOff>
      <xdr:row>19</xdr:row>
      <xdr:rowOff>190500</xdr:rowOff>
    </xdr:to>
    <xdr:sp>
      <xdr:nvSpPr>
        <xdr:cNvPr id="44" name="AutoShape 100"/>
        <xdr:cNvSpPr>
          <a:spLocks/>
        </xdr:cNvSpPr>
      </xdr:nvSpPr>
      <xdr:spPr>
        <a:xfrm>
          <a:off x="190500" y="4867275"/>
          <a:ext cx="3114675" cy="50482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10 % of New General Service Tax Based 
GST Receivables = US $ 6.00 Billion / Year
</a:t>
          </a:r>
        </a:p>
      </xdr:txBody>
    </xdr:sp>
    <xdr:clientData/>
  </xdr:twoCellAnchor>
  <xdr:twoCellAnchor>
    <xdr:from>
      <xdr:col>0</xdr:col>
      <xdr:colOff>190500</xdr:colOff>
      <xdr:row>21</xdr:row>
      <xdr:rowOff>361950</xdr:rowOff>
    </xdr:from>
    <xdr:to>
      <xdr:col>4</xdr:col>
      <xdr:colOff>695325</xdr:colOff>
      <xdr:row>23</xdr:row>
      <xdr:rowOff>95250</xdr:rowOff>
    </xdr:to>
    <xdr:sp>
      <xdr:nvSpPr>
        <xdr:cNvPr id="45" name="AutoShape 105"/>
        <xdr:cNvSpPr>
          <a:spLocks/>
        </xdr:cNvSpPr>
      </xdr:nvSpPr>
      <xdr:spPr>
        <a:xfrm>
          <a:off x="190500" y="6324600"/>
          <a:ext cx="3086100" cy="514350"/>
        </a:xfrm>
        <a:prstGeom prst="rect">
          <a:avLst/>
        </a:prstGeom>
        <a:solidFill>
          <a:srgbClr val="008000">
            <a:alpha val="27000"/>
          </a:srgbClr>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Graduate Tax = US $ 4.0  Billion / Year
Collected From Employers of Graduates</a:t>
          </a:r>
        </a:p>
      </xdr:txBody>
    </xdr:sp>
    <xdr:clientData/>
  </xdr:twoCellAnchor>
  <xdr:twoCellAnchor>
    <xdr:from>
      <xdr:col>0</xdr:col>
      <xdr:colOff>190500</xdr:colOff>
      <xdr:row>25</xdr:row>
      <xdr:rowOff>152400</xdr:rowOff>
    </xdr:from>
    <xdr:to>
      <xdr:col>5</xdr:col>
      <xdr:colOff>0</xdr:colOff>
      <xdr:row>26</xdr:row>
      <xdr:rowOff>285750</xdr:rowOff>
    </xdr:to>
    <xdr:sp>
      <xdr:nvSpPr>
        <xdr:cNvPr id="46" name="AutoShape 106"/>
        <xdr:cNvSpPr>
          <a:spLocks/>
        </xdr:cNvSpPr>
      </xdr:nvSpPr>
      <xdr:spPr>
        <a:xfrm>
          <a:off x="190500" y="7677150"/>
          <a:ext cx="3124200" cy="523875"/>
        </a:xfrm>
        <a:prstGeom prst="rect">
          <a:avLst/>
        </a:prstGeom>
        <a:solidFill>
          <a:srgbClr val="BBE0E3"/>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Yearly Rent From High FSI Re-Developed 
PSU Properties all over India = US $ 10 Billion
</a:t>
          </a:r>
        </a:p>
      </xdr:txBody>
    </xdr:sp>
    <xdr:clientData/>
  </xdr:twoCellAnchor>
  <xdr:twoCellAnchor>
    <xdr:from>
      <xdr:col>0</xdr:col>
      <xdr:colOff>180975</xdr:colOff>
      <xdr:row>23</xdr:row>
      <xdr:rowOff>228600</xdr:rowOff>
    </xdr:from>
    <xdr:to>
      <xdr:col>4</xdr:col>
      <xdr:colOff>723900</xdr:colOff>
      <xdr:row>24</xdr:row>
      <xdr:rowOff>361950</xdr:rowOff>
    </xdr:to>
    <xdr:sp>
      <xdr:nvSpPr>
        <xdr:cNvPr id="47" name="AutoShape 107"/>
        <xdr:cNvSpPr>
          <a:spLocks/>
        </xdr:cNvSpPr>
      </xdr:nvSpPr>
      <xdr:spPr>
        <a:xfrm>
          <a:off x="180975" y="6972300"/>
          <a:ext cx="3124200" cy="523875"/>
        </a:xfrm>
        <a:prstGeom prst="rect">
          <a:avLst/>
        </a:prstGeom>
        <a:solidFill>
          <a:srgbClr val="339966">
            <a:alpha val="19000"/>
          </a:srgbClr>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Quantized Tobin Tax on Forex Transactions = US $ 3.27 Billion / Year</a:t>
          </a:r>
        </a:p>
      </xdr:txBody>
    </xdr:sp>
    <xdr:clientData/>
  </xdr:twoCellAnchor>
  <xdr:twoCellAnchor>
    <xdr:from>
      <xdr:col>8</xdr:col>
      <xdr:colOff>590550</xdr:colOff>
      <xdr:row>25</xdr:row>
      <xdr:rowOff>361950</xdr:rowOff>
    </xdr:from>
    <xdr:to>
      <xdr:col>11</xdr:col>
      <xdr:colOff>0</xdr:colOff>
      <xdr:row>27</xdr:row>
      <xdr:rowOff>76200</xdr:rowOff>
    </xdr:to>
    <xdr:sp>
      <xdr:nvSpPr>
        <xdr:cNvPr id="48" name="AutoShape 108"/>
        <xdr:cNvSpPr>
          <a:spLocks/>
        </xdr:cNvSpPr>
      </xdr:nvSpPr>
      <xdr:spPr>
        <a:xfrm>
          <a:off x="5457825" y="7886700"/>
          <a:ext cx="1638300" cy="495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FF"/>
              </a:solidFill>
              <a:latin typeface="Arial"/>
              <a:ea typeface="Arial"/>
              <a:cs typeface="Arial"/>
            </a:rPr>
            <a:t>US $ </a:t>
          </a:r>
          <a:r>
            <a:rPr lang="en-US" cap="none" sz="1100" b="1" i="0" u="none" baseline="0">
              <a:solidFill>
                <a:srgbClr val="0000FF"/>
              </a:solidFill>
              <a:latin typeface="Arial"/>
              <a:ea typeface="Arial"/>
              <a:cs typeface="Arial"/>
            </a:rPr>
            <a:t>17.86</a:t>
          </a:r>
          <a:r>
            <a:rPr lang="en-US" cap="none" sz="1100" b="0" i="0" u="none" baseline="0">
              <a:solidFill>
                <a:srgbClr val="0000FF"/>
              </a:solidFill>
              <a:latin typeface="Arial"/>
              <a:ea typeface="Arial"/>
              <a:cs typeface="Arial"/>
            </a:rPr>
            <a:t> Billion For Opex
</a:t>
          </a:r>
        </a:p>
      </xdr:txBody>
    </xdr:sp>
    <xdr:clientData/>
  </xdr:twoCellAnchor>
  <xdr:twoCellAnchor>
    <xdr:from>
      <xdr:col>11</xdr:col>
      <xdr:colOff>361950</xdr:colOff>
      <xdr:row>27</xdr:row>
      <xdr:rowOff>190500</xdr:rowOff>
    </xdr:from>
    <xdr:to>
      <xdr:col>13</xdr:col>
      <xdr:colOff>457200</xdr:colOff>
      <xdr:row>28</xdr:row>
      <xdr:rowOff>257175</xdr:rowOff>
    </xdr:to>
    <xdr:sp>
      <xdr:nvSpPr>
        <xdr:cNvPr id="49" name="AutoShape 109"/>
        <xdr:cNvSpPr>
          <a:spLocks/>
        </xdr:cNvSpPr>
      </xdr:nvSpPr>
      <xdr:spPr>
        <a:xfrm>
          <a:off x="7458075" y="8496300"/>
          <a:ext cx="1524000" cy="457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FF"/>
              </a:solidFill>
              <a:latin typeface="Arial"/>
              <a:ea typeface="Arial"/>
              <a:cs typeface="Arial"/>
            </a:rPr>
            <a:t>US $ </a:t>
          </a:r>
          <a:r>
            <a:rPr lang="en-US" cap="none" sz="1100" b="1" i="0" u="none" baseline="0">
              <a:solidFill>
                <a:srgbClr val="0000FF"/>
              </a:solidFill>
              <a:latin typeface="Arial"/>
              <a:ea typeface="Arial"/>
              <a:cs typeface="Arial"/>
            </a:rPr>
            <a:t>12.64</a:t>
          </a:r>
          <a:r>
            <a:rPr lang="en-US" cap="none" sz="1100" b="0" i="0" u="none" baseline="0">
              <a:solidFill>
                <a:srgbClr val="0000FF"/>
              </a:solidFill>
              <a:latin typeface="Arial"/>
              <a:ea typeface="Arial"/>
              <a:cs typeface="Arial"/>
            </a:rPr>
            <a:t> Billion
For Opex
</a:t>
          </a:r>
        </a:p>
      </xdr:txBody>
    </xdr:sp>
    <xdr:clientData/>
  </xdr:twoCellAnchor>
  <xdr:twoCellAnchor>
    <xdr:from>
      <xdr:col>16</xdr:col>
      <xdr:colOff>504825</xdr:colOff>
      <xdr:row>12</xdr:row>
      <xdr:rowOff>152400</xdr:rowOff>
    </xdr:from>
    <xdr:to>
      <xdr:col>16</xdr:col>
      <xdr:colOff>523875</xdr:colOff>
      <xdr:row>33</xdr:row>
      <xdr:rowOff>200025</xdr:rowOff>
    </xdr:to>
    <xdr:sp>
      <xdr:nvSpPr>
        <xdr:cNvPr id="50" name="AutoShape 110"/>
        <xdr:cNvSpPr>
          <a:spLocks/>
        </xdr:cNvSpPr>
      </xdr:nvSpPr>
      <xdr:spPr>
        <a:xfrm>
          <a:off x="11249025" y="2828925"/>
          <a:ext cx="19050" cy="8020050"/>
        </a:xfrm>
        <a:prstGeom prst="line">
          <a:avLst/>
        </a:prstGeom>
        <a:noFill/>
        <a:ln w="952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771525</xdr:colOff>
      <xdr:row>29</xdr:row>
      <xdr:rowOff>85725</xdr:rowOff>
    </xdr:from>
    <xdr:to>
      <xdr:col>12</xdr:col>
      <xdr:colOff>561975</xdr:colOff>
      <xdr:row>30</xdr:row>
      <xdr:rowOff>361950</xdr:rowOff>
    </xdr:to>
    <xdr:sp>
      <xdr:nvSpPr>
        <xdr:cNvPr id="51" name="AutoShape 112"/>
        <xdr:cNvSpPr>
          <a:spLocks/>
        </xdr:cNvSpPr>
      </xdr:nvSpPr>
      <xdr:spPr>
        <a:xfrm>
          <a:off x="5638800" y="9172575"/>
          <a:ext cx="2628900" cy="6667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FF"/>
              </a:solidFill>
              <a:latin typeface="Arial"/>
              <a:ea typeface="Arial"/>
              <a:cs typeface="Arial"/>
            </a:rPr>
            <a:t>US $ </a:t>
          </a:r>
          <a:r>
            <a:rPr lang="en-US" cap="none" sz="1100" b="1" i="0" u="none" baseline="0">
              <a:solidFill>
                <a:srgbClr val="0000FF"/>
              </a:solidFill>
              <a:latin typeface="Arial"/>
              <a:ea typeface="Arial"/>
              <a:cs typeface="Arial"/>
            </a:rPr>
            <a:t>10.0</a:t>
          </a:r>
          <a:r>
            <a:rPr lang="en-US" cap="none" sz="1100" b="0" i="0" u="none" baseline="0">
              <a:solidFill>
                <a:srgbClr val="0000FF"/>
              </a:solidFill>
              <a:latin typeface="Arial"/>
              <a:ea typeface="Arial"/>
              <a:cs typeface="Arial"/>
            </a:rPr>
            <a:t> Billion Annual Rent Received From Developer Partnerships
</a:t>
          </a:r>
        </a:p>
      </xdr:txBody>
    </xdr:sp>
    <xdr:clientData/>
  </xdr:twoCellAnchor>
  <xdr:twoCellAnchor>
    <xdr:from>
      <xdr:col>4</xdr:col>
      <xdr:colOff>723900</xdr:colOff>
      <xdr:row>24</xdr:row>
      <xdr:rowOff>76200</xdr:rowOff>
    </xdr:from>
    <xdr:to>
      <xdr:col>9</xdr:col>
      <xdr:colOff>657225</xdr:colOff>
      <xdr:row>24</xdr:row>
      <xdr:rowOff>76200</xdr:rowOff>
    </xdr:to>
    <xdr:sp>
      <xdr:nvSpPr>
        <xdr:cNvPr id="52" name="AutoShape 116"/>
        <xdr:cNvSpPr>
          <a:spLocks/>
        </xdr:cNvSpPr>
      </xdr:nvSpPr>
      <xdr:spPr>
        <a:xfrm flipV="1">
          <a:off x="3305175" y="7210425"/>
          <a:ext cx="3038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323850</xdr:colOff>
      <xdr:row>12</xdr:row>
      <xdr:rowOff>47625</xdr:rowOff>
    </xdr:from>
    <xdr:to>
      <xdr:col>8</xdr:col>
      <xdr:colOff>390525</xdr:colOff>
      <xdr:row>32</xdr:row>
      <xdr:rowOff>295275</xdr:rowOff>
    </xdr:to>
    <xdr:sp>
      <xdr:nvSpPr>
        <xdr:cNvPr id="53" name="AutoShape 117"/>
        <xdr:cNvSpPr>
          <a:spLocks/>
        </xdr:cNvSpPr>
      </xdr:nvSpPr>
      <xdr:spPr>
        <a:xfrm flipH="1">
          <a:off x="5191125" y="2724150"/>
          <a:ext cx="66675" cy="7829550"/>
        </a:xfrm>
        <a:prstGeom prst="line">
          <a:avLst/>
        </a:prstGeom>
        <a:noFill/>
        <a:ln w="38100" cmpd="sng">
          <a:solidFill>
            <a:srgbClr val="339966"/>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495300</xdr:colOff>
      <xdr:row>7</xdr:row>
      <xdr:rowOff>161925</xdr:rowOff>
    </xdr:from>
    <xdr:to>
      <xdr:col>12</xdr:col>
      <xdr:colOff>600075</xdr:colOff>
      <xdr:row>14</xdr:row>
      <xdr:rowOff>28575</xdr:rowOff>
    </xdr:to>
    <xdr:sp>
      <xdr:nvSpPr>
        <xdr:cNvPr id="54" name="AutoShape 123"/>
        <xdr:cNvSpPr>
          <a:spLocks/>
        </xdr:cNvSpPr>
      </xdr:nvSpPr>
      <xdr:spPr>
        <a:xfrm>
          <a:off x="2466975" y="1609725"/>
          <a:ext cx="5838825" cy="1647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171450</xdr:colOff>
      <xdr:row>19</xdr:row>
      <xdr:rowOff>352425</xdr:rowOff>
    </xdr:from>
    <xdr:to>
      <xdr:col>4</xdr:col>
      <xdr:colOff>714375</xdr:colOff>
      <xdr:row>21</xdr:row>
      <xdr:rowOff>219075</xdr:rowOff>
    </xdr:to>
    <xdr:sp>
      <xdr:nvSpPr>
        <xdr:cNvPr id="55" name="AutoShape 124"/>
        <xdr:cNvSpPr>
          <a:spLocks/>
        </xdr:cNvSpPr>
      </xdr:nvSpPr>
      <xdr:spPr>
        <a:xfrm>
          <a:off x="171450" y="5534025"/>
          <a:ext cx="3124200" cy="6477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30 % of Proposed New Tax on Service
 Component of Infrastructure Projects 
 = US $ 4.59 Billion / Year
</a:t>
          </a:r>
        </a:p>
      </xdr:txBody>
    </xdr:sp>
    <xdr:clientData/>
  </xdr:twoCellAnchor>
  <xdr:twoCellAnchor>
    <xdr:from>
      <xdr:col>5</xdr:col>
      <xdr:colOff>19050</xdr:colOff>
      <xdr:row>20</xdr:row>
      <xdr:rowOff>266700</xdr:rowOff>
    </xdr:from>
    <xdr:to>
      <xdr:col>9</xdr:col>
      <xdr:colOff>685800</xdr:colOff>
      <xdr:row>20</xdr:row>
      <xdr:rowOff>266700</xdr:rowOff>
    </xdr:to>
    <xdr:sp>
      <xdr:nvSpPr>
        <xdr:cNvPr id="56" name="AutoShape 125"/>
        <xdr:cNvSpPr>
          <a:spLocks/>
        </xdr:cNvSpPr>
      </xdr:nvSpPr>
      <xdr:spPr>
        <a:xfrm flipV="1">
          <a:off x="3333750" y="5838825"/>
          <a:ext cx="3038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14</xdr:row>
      <xdr:rowOff>266700</xdr:rowOff>
    </xdr:from>
    <xdr:to>
      <xdr:col>3</xdr:col>
      <xdr:colOff>333375</xdr:colOff>
      <xdr:row>15</xdr:row>
      <xdr:rowOff>304800</xdr:rowOff>
    </xdr:to>
    <xdr:sp>
      <xdr:nvSpPr>
        <xdr:cNvPr id="57" name="Rectangle 136"/>
        <xdr:cNvSpPr>
          <a:spLocks/>
        </xdr:cNvSpPr>
      </xdr:nvSpPr>
      <xdr:spPr>
        <a:xfrm>
          <a:off x="228600" y="3495675"/>
          <a:ext cx="2076450" cy="4286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Exchange Rate ( 18th Mar ‘ 2010 ) :
</a:t>
          </a:r>
          <a:r>
            <a:rPr lang="en-US" cap="none" sz="1000" b="1" i="0" u="none" baseline="0">
              <a:latin typeface="Arial"/>
              <a:ea typeface="Arial"/>
              <a:cs typeface="Arial"/>
            </a:rPr>
            <a:t> 1 US $ = Rs 45.49 </a:t>
          </a:r>
        </a:p>
      </xdr:txBody>
    </xdr:sp>
    <xdr:clientData/>
  </xdr:twoCellAnchor>
  <xdr:twoCellAnchor>
    <xdr:from>
      <xdr:col>0</xdr:col>
      <xdr:colOff>104775</xdr:colOff>
      <xdr:row>16</xdr:row>
      <xdr:rowOff>152400</xdr:rowOff>
    </xdr:from>
    <xdr:to>
      <xdr:col>6</xdr:col>
      <xdr:colOff>209550</xdr:colOff>
      <xdr:row>27</xdr:row>
      <xdr:rowOff>161925</xdr:rowOff>
    </xdr:to>
    <xdr:sp>
      <xdr:nvSpPr>
        <xdr:cNvPr id="58" name="Rectangle 137"/>
        <xdr:cNvSpPr>
          <a:spLocks/>
        </xdr:cNvSpPr>
      </xdr:nvSpPr>
      <xdr:spPr>
        <a:xfrm>
          <a:off x="104775" y="4162425"/>
          <a:ext cx="3648075" cy="430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INDIA BASED</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SOURCES OF FUNDS
1.  Yearly Fund Flows
</a:t>
          </a:r>
        </a:p>
      </xdr:txBody>
    </xdr:sp>
    <xdr:clientData/>
  </xdr:twoCellAnchor>
  <xdr:twoCellAnchor>
    <xdr:from>
      <xdr:col>14</xdr:col>
      <xdr:colOff>419100</xdr:colOff>
      <xdr:row>25</xdr:row>
      <xdr:rowOff>266700</xdr:rowOff>
    </xdr:from>
    <xdr:to>
      <xdr:col>16</xdr:col>
      <xdr:colOff>638175</xdr:colOff>
      <xdr:row>26</xdr:row>
      <xdr:rowOff>295275</xdr:rowOff>
    </xdr:to>
    <xdr:sp>
      <xdr:nvSpPr>
        <xdr:cNvPr id="59" name="Rectangle 138"/>
        <xdr:cNvSpPr>
          <a:spLocks/>
        </xdr:cNvSpPr>
      </xdr:nvSpPr>
      <xdr:spPr>
        <a:xfrm>
          <a:off x="9639300" y="7791450"/>
          <a:ext cx="1743075" cy="4191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solidFill>
                <a:srgbClr val="FF0000"/>
              </a:solidFill>
              <a:latin typeface="Arial"/>
              <a:ea typeface="Arial"/>
              <a:cs typeface="Arial"/>
            </a:rPr>
            <a:t>Education  Megaproject 
Fund Act</a:t>
          </a:r>
        </a:p>
      </xdr:txBody>
    </xdr:sp>
    <xdr:clientData/>
  </xdr:twoCellAnchor>
  <xdr:twoCellAnchor>
    <xdr:from>
      <xdr:col>11</xdr:col>
      <xdr:colOff>161925</xdr:colOff>
      <xdr:row>33</xdr:row>
      <xdr:rowOff>190500</xdr:rowOff>
    </xdr:from>
    <xdr:to>
      <xdr:col>16</xdr:col>
      <xdr:colOff>523875</xdr:colOff>
      <xdr:row>33</xdr:row>
      <xdr:rowOff>190500</xdr:rowOff>
    </xdr:to>
    <xdr:sp>
      <xdr:nvSpPr>
        <xdr:cNvPr id="60" name="AutoShape 139"/>
        <xdr:cNvSpPr>
          <a:spLocks/>
        </xdr:cNvSpPr>
      </xdr:nvSpPr>
      <xdr:spPr>
        <a:xfrm flipH="1" flipV="1">
          <a:off x="7258050" y="10839450"/>
          <a:ext cx="4010025" cy="0"/>
        </a:xfrm>
        <a:prstGeom prst="line">
          <a:avLst/>
        </a:prstGeom>
        <a:noFill/>
        <a:ln w="952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676275</xdr:colOff>
      <xdr:row>13</xdr:row>
      <xdr:rowOff>323850</xdr:rowOff>
    </xdr:from>
    <xdr:to>
      <xdr:col>9</xdr:col>
      <xdr:colOff>676275</xdr:colOff>
      <xdr:row>25</xdr:row>
      <xdr:rowOff>295275</xdr:rowOff>
    </xdr:to>
    <xdr:sp>
      <xdr:nvSpPr>
        <xdr:cNvPr id="61" name="Line 140"/>
        <xdr:cNvSpPr>
          <a:spLocks/>
        </xdr:cNvSpPr>
      </xdr:nvSpPr>
      <xdr:spPr>
        <a:xfrm>
          <a:off x="6362700" y="3162300"/>
          <a:ext cx="0" cy="465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26</xdr:row>
      <xdr:rowOff>95250</xdr:rowOff>
    </xdr:from>
    <xdr:to>
      <xdr:col>16</xdr:col>
      <xdr:colOff>495300</xdr:colOff>
      <xdr:row>26</xdr:row>
      <xdr:rowOff>95250</xdr:rowOff>
    </xdr:to>
    <xdr:sp>
      <xdr:nvSpPr>
        <xdr:cNvPr id="62" name="AutoShape 145"/>
        <xdr:cNvSpPr>
          <a:spLocks/>
        </xdr:cNvSpPr>
      </xdr:nvSpPr>
      <xdr:spPr>
        <a:xfrm flipH="1" flipV="1">
          <a:off x="9363075" y="8010525"/>
          <a:ext cx="1876425" cy="0"/>
        </a:xfrm>
        <a:prstGeom prst="line">
          <a:avLst/>
        </a:prstGeom>
        <a:noFill/>
        <a:ln w="952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790575</xdr:colOff>
      <xdr:row>9</xdr:row>
      <xdr:rowOff>247650</xdr:rowOff>
    </xdr:from>
    <xdr:to>
      <xdr:col>9</xdr:col>
      <xdr:colOff>790575</xdr:colOff>
      <xdr:row>12</xdr:row>
      <xdr:rowOff>123825</xdr:rowOff>
    </xdr:to>
    <xdr:sp>
      <xdr:nvSpPr>
        <xdr:cNvPr id="63" name="Line 146"/>
        <xdr:cNvSpPr>
          <a:spLocks/>
        </xdr:cNvSpPr>
      </xdr:nvSpPr>
      <xdr:spPr>
        <a:xfrm>
          <a:off x="6477000" y="2352675"/>
          <a:ext cx="0" cy="447675"/>
        </a:xfrm>
        <a:prstGeom prst="line">
          <a:avLst/>
        </a:prstGeom>
        <a:noFill/>
        <a:ln w="12700"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26</xdr:row>
      <xdr:rowOff>104775</xdr:rowOff>
    </xdr:from>
    <xdr:to>
      <xdr:col>7</xdr:col>
      <xdr:colOff>400050</xdr:colOff>
      <xdr:row>26</xdr:row>
      <xdr:rowOff>104775</xdr:rowOff>
    </xdr:to>
    <xdr:sp>
      <xdr:nvSpPr>
        <xdr:cNvPr id="64" name="Line 152"/>
        <xdr:cNvSpPr>
          <a:spLocks/>
        </xdr:cNvSpPr>
      </xdr:nvSpPr>
      <xdr:spPr>
        <a:xfrm>
          <a:off x="3343275" y="802005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114300</xdr:rowOff>
    </xdr:from>
    <xdr:to>
      <xdr:col>7</xdr:col>
      <xdr:colOff>419100</xdr:colOff>
      <xdr:row>30</xdr:row>
      <xdr:rowOff>0</xdr:rowOff>
    </xdr:to>
    <xdr:sp>
      <xdr:nvSpPr>
        <xdr:cNvPr id="65" name="Line 153"/>
        <xdr:cNvSpPr>
          <a:spLocks/>
        </xdr:cNvSpPr>
      </xdr:nvSpPr>
      <xdr:spPr>
        <a:xfrm>
          <a:off x="4772025" y="8029575"/>
          <a:ext cx="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30</xdr:row>
      <xdr:rowOff>9525</xdr:rowOff>
    </xdr:from>
    <xdr:to>
      <xdr:col>8</xdr:col>
      <xdr:colOff>733425</xdr:colOff>
      <xdr:row>30</xdr:row>
      <xdr:rowOff>9525</xdr:rowOff>
    </xdr:to>
    <xdr:sp>
      <xdr:nvSpPr>
        <xdr:cNvPr id="66" name="Line 154"/>
        <xdr:cNvSpPr>
          <a:spLocks/>
        </xdr:cNvSpPr>
      </xdr:nvSpPr>
      <xdr:spPr>
        <a:xfrm>
          <a:off x="4791075" y="948690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742950</xdr:colOff>
      <xdr:row>34</xdr:row>
      <xdr:rowOff>28575</xdr:rowOff>
    </xdr:from>
    <xdr:to>
      <xdr:col>8</xdr:col>
      <xdr:colOff>742950</xdr:colOff>
      <xdr:row>37</xdr:row>
      <xdr:rowOff>57150</xdr:rowOff>
    </xdr:to>
    <xdr:sp>
      <xdr:nvSpPr>
        <xdr:cNvPr id="67" name="Line 156"/>
        <xdr:cNvSpPr>
          <a:spLocks/>
        </xdr:cNvSpPr>
      </xdr:nvSpPr>
      <xdr:spPr>
        <a:xfrm>
          <a:off x="5610225" y="11068050"/>
          <a:ext cx="0" cy="120015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47</xdr:row>
      <xdr:rowOff>0</xdr:rowOff>
    </xdr:from>
    <xdr:to>
      <xdr:col>15</xdr:col>
      <xdr:colOff>76200</xdr:colOff>
      <xdr:row>47</xdr:row>
      <xdr:rowOff>0</xdr:rowOff>
    </xdr:to>
    <xdr:sp>
      <xdr:nvSpPr>
        <xdr:cNvPr id="68" name="Line 157"/>
        <xdr:cNvSpPr>
          <a:spLocks/>
        </xdr:cNvSpPr>
      </xdr:nvSpPr>
      <xdr:spPr>
        <a:xfrm>
          <a:off x="9906000" y="1585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47</xdr:row>
      <xdr:rowOff>0</xdr:rowOff>
    </xdr:from>
    <xdr:to>
      <xdr:col>3</xdr:col>
      <xdr:colOff>476250</xdr:colOff>
      <xdr:row>47</xdr:row>
      <xdr:rowOff>0</xdr:rowOff>
    </xdr:to>
    <xdr:sp>
      <xdr:nvSpPr>
        <xdr:cNvPr id="69" name="Line 158"/>
        <xdr:cNvSpPr>
          <a:spLocks/>
        </xdr:cNvSpPr>
      </xdr:nvSpPr>
      <xdr:spPr>
        <a:xfrm>
          <a:off x="2447925" y="1585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47</xdr:row>
      <xdr:rowOff>0</xdr:rowOff>
    </xdr:from>
    <xdr:to>
      <xdr:col>12</xdr:col>
      <xdr:colOff>38100</xdr:colOff>
      <xdr:row>47</xdr:row>
      <xdr:rowOff>0</xdr:rowOff>
    </xdr:to>
    <xdr:sp>
      <xdr:nvSpPr>
        <xdr:cNvPr id="70" name="Line 159"/>
        <xdr:cNvSpPr>
          <a:spLocks/>
        </xdr:cNvSpPr>
      </xdr:nvSpPr>
      <xdr:spPr>
        <a:xfrm>
          <a:off x="7734300" y="15859125"/>
          <a:ext cx="95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47</xdr:row>
      <xdr:rowOff>0</xdr:rowOff>
    </xdr:from>
    <xdr:to>
      <xdr:col>14</xdr:col>
      <xdr:colOff>200025</xdr:colOff>
      <xdr:row>47</xdr:row>
      <xdr:rowOff>0</xdr:rowOff>
    </xdr:to>
    <xdr:sp>
      <xdr:nvSpPr>
        <xdr:cNvPr id="71" name="Line 163"/>
        <xdr:cNvSpPr>
          <a:spLocks/>
        </xdr:cNvSpPr>
      </xdr:nvSpPr>
      <xdr:spPr>
        <a:xfrm>
          <a:off x="9420225" y="1585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47</xdr:row>
      <xdr:rowOff>0</xdr:rowOff>
    </xdr:from>
    <xdr:to>
      <xdr:col>10</xdr:col>
      <xdr:colOff>238125</xdr:colOff>
      <xdr:row>47</xdr:row>
      <xdr:rowOff>0</xdr:rowOff>
    </xdr:to>
    <xdr:sp>
      <xdr:nvSpPr>
        <xdr:cNvPr id="72" name="Line 165"/>
        <xdr:cNvSpPr>
          <a:spLocks/>
        </xdr:cNvSpPr>
      </xdr:nvSpPr>
      <xdr:spPr>
        <a:xfrm flipH="1">
          <a:off x="6877050" y="15859125"/>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647700</xdr:colOff>
      <xdr:row>47</xdr:row>
      <xdr:rowOff>0</xdr:rowOff>
    </xdr:from>
    <xdr:to>
      <xdr:col>9</xdr:col>
      <xdr:colOff>647700</xdr:colOff>
      <xdr:row>47</xdr:row>
      <xdr:rowOff>0</xdr:rowOff>
    </xdr:to>
    <xdr:sp>
      <xdr:nvSpPr>
        <xdr:cNvPr id="73" name="Line 166"/>
        <xdr:cNvSpPr>
          <a:spLocks/>
        </xdr:cNvSpPr>
      </xdr:nvSpPr>
      <xdr:spPr>
        <a:xfrm>
          <a:off x="6334125" y="1585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400050</xdr:colOff>
      <xdr:row>47</xdr:row>
      <xdr:rowOff>0</xdr:rowOff>
    </xdr:from>
    <xdr:to>
      <xdr:col>15</xdr:col>
      <xdr:colOff>400050</xdr:colOff>
      <xdr:row>47</xdr:row>
      <xdr:rowOff>0</xdr:rowOff>
    </xdr:to>
    <xdr:sp>
      <xdr:nvSpPr>
        <xdr:cNvPr id="74" name="Line 168"/>
        <xdr:cNvSpPr>
          <a:spLocks/>
        </xdr:cNvSpPr>
      </xdr:nvSpPr>
      <xdr:spPr>
        <a:xfrm>
          <a:off x="10229850" y="1585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733425</xdr:colOff>
      <xdr:row>21</xdr:row>
      <xdr:rowOff>95250</xdr:rowOff>
    </xdr:from>
    <xdr:to>
      <xdr:col>9</xdr:col>
      <xdr:colOff>904875</xdr:colOff>
      <xdr:row>25</xdr:row>
      <xdr:rowOff>0</xdr:rowOff>
    </xdr:to>
    <xdr:sp>
      <xdr:nvSpPr>
        <xdr:cNvPr id="75" name="Rectangle 171"/>
        <xdr:cNvSpPr>
          <a:spLocks/>
        </xdr:cNvSpPr>
      </xdr:nvSpPr>
      <xdr:spPr>
        <a:xfrm rot="16200000">
          <a:off x="6419850" y="6057900"/>
          <a:ext cx="171450" cy="1466850"/>
        </a:xfrm>
        <a:prstGeom prst="rect">
          <a:avLst/>
        </a:prstGeom>
        <a:solidFill>
          <a:srgbClr val="CCFFCC"/>
        </a:solidFill>
        <a:ln w="9525" cmpd="sng">
          <a:solidFill>
            <a:srgbClr val="FFFFFF"/>
          </a:solidFill>
          <a:headEnd type="none"/>
          <a:tailEnd type="none"/>
        </a:ln>
      </xdr:spPr>
      <xdr:txBody>
        <a:bodyPr vertOverflow="clip" wrap="square" anchor="b" vert="vert270"/>
        <a:p>
          <a:pPr algn="ctr">
            <a:defRPr/>
          </a:pPr>
          <a:r>
            <a:rPr lang="en-US" cap="none" sz="1000" b="1" i="0" u="none" baseline="0">
              <a:latin typeface="Arial"/>
              <a:ea typeface="Arial"/>
              <a:cs typeface="Arial"/>
            </a:rPr>
            <a:t>US $ 17.86 Billion / Year</a:t>
          </a:r>
        </a:p>
      </xdr:txBody>
    </xdr:sp>
    <xdr:clientData/>
  </xdr:twoCellAnchor>
  <xdr:twoCellAnchor>
    <xdr:from>
      <xdr:col>4</xdr:col>
      <xdr:colOff>714375</xdr:colOff>
      <xdr:row>22</xdr:row>
      <xdr:rowOff>209550</xdr:rowOff>
    </xdr:from>
    <xdr:to>
      <xdr:col>9</xdr:col>
      <xdr:colOff>647700</xdr:colOff>
      <xdr:row>22</xdr:row>
      <xdr:rowOff>209550</xdr:rowOff>
    </xdr:to>
    <xdr:sp>
      <xdr:nvSpPr>
        <xdr:cNvPr id="76" name="AutoShape 173"/>
        <xdr:cNvSpPr>
          <a:spLocks/>
        </xdr:cNvSpPr>
      </xdr:nvSpPr>
      <xdr:spPr>
        <a:xfrm flipV="1">
          <a:off x="3295650" y="6562725"/>
          <a:ext cx="3038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18</xdr:row>
      <xdr:rowOff>314325</xdr:rowOff>
    </xdr:from>
    <xdr:to>
      <xdr:col>9</xdr:col>
      <xdr:colOff>676275</xdr:colOff>
      <xdr:row>18</xdr:row>
      <xdr:rowOff>314325</xdr:rowOff>
    </xdr:to>
    <xdr:sp>
      <xdr:nvSpPr>
        <xdr:cNvPr id="77" name="AutoShape 174"/>
        <xdr:cNvSpPr>
          <a:spLocks/>
        </xdr:cNvSpPr>
      </xdr:nvSpPr>
      <xdr:spPr>
        <a:xfrm flipV="1">
          <a:off x="3324225" y="5105400"/>
          <a:ext cx="3038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13</xdr:row>
      <xdr:rowOff>28575</xdr:rowOff>
    </xdr:from>
    <xdr:to>
      <xdr:col>8</xdr:col>
      <xdr:colOff>123825</xdr:colOff>
      <xdr:row>13</xdr:row>
      <xdr:rowOff>28575</xdr:rowOff>
    </xdr:to>
    <xdr:sp>
      <xdr:nvSpPr>
        <xdr:cNvPr id="78" name="Line 176"/>
        <xdr:cNvSpPr>
          <a:spLocks/>
        </xdr:cNvSpPr>
      </xdr:nvSpPr>
      <xdr:spPr>
        <a:xfrm>
          <a:off x="4143375" y="2867025"/>
          <a:ext cx="847725" cy="0"/>
        </a:xfrm>
        <a:prstGeom prst="line">
          <a:avLst/>
        </a:prstGeom>
        <a:noFill/>
        <a:ln w="38100" cmpd="sng">
          <a:solidFill>
            <a:srgbClr val="FF00FF"/>
          </a:solidFill>
          <a:prstDash val="dashDot"/>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10</xdr:row>
      <xdr:rowOff>114300</xdr:rowOff>
    </xdr:from>
    <xdr:to>
      <xdr:col>8</xdr:col>
      <xdr:colOff>123825</xdr:colOff>
      <xdr:row>13</xdr:row>
      <xdr:rowOff>19050</xdr:rowOff>
    </xdr:to>
    <xdr:sp>
      <xdr:nvSpPr>
        <xdr:cNvPr id="79" name="Line 177"/>
        <xdr:cNvSpPr>
          <a:spLocks/>
        </xdr:cNvSpPr>
      </xdr:nvSpPr>
      <xdr:spPr>
        <a:xfrm flipV="1">
          <a:off x="4991100" y="2486025"/>
          <a:ext cx="0" cy="371475"/>
        </a:xfrm>
        <a:prstGeom prst="line">
          <a:avLst/>
        </a:prstGeom>
        <a:noFill/>
        <a:ln w="28575" cmpd="sng">
          <a:solidFill>
            <a:srgbClr val="FF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10</xdr:row>
      <xdr:rowOff>114300</xdr:rowOff>
    </xdr:from>
    <xdr:to>
      <xdr:col>9</xdr:col>
      <xdr:colOff>9525</xdr:colOff>
      <xdr:row>10</xdr:row>
      <xdr:rowOff>114300</xdr:rowOff>
    </xdr:to>
    <xdr:sp>
      <xdr:nvSpPr>
        <xdr:cNvPr id="80" name="Line 178"/>
        <xdr:cNvSpPr>
          <a:spLocks/>
        </xdr:cNvSpPr>
      </xdr:nvSpPr>
      <xdr:spPr>
        <a:xfrm>
          <a:off x="5000625" y="2486025"/>
          <a:ext cx="695325" cy="0"/>
        </a:xfrm>
        <a:prstGeom prst="line">
          <a:avLst/>
        </a:prstGeom>
        <a:noFill/>
        <a:ln w="38100" cmpd="sng">
          <a:solidFill>
            <a:srgbClr val="FF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238125</xdr:rowOff>
    </xdr:from>
    <xdr:to>
      <xdr:col>9</xdr:col>
      <xdr:colOff>0</xdr:colOff>
      <xdr:row>10</xdr:row>
      <xdr:rowOff>123825</xdr:rowOff>
    </xdr:to>
    <xdr:sp>
      <xdr:nvSpPr>
        <xdr:cNvPr id="81" name="Line 179"/>
        <xdr:cNvSpPr>
          <a:spLocks/>
        </xdr:cNvSpPr>
      </xdr:nvSpPr>
      <xdr:spPr>
        <a:xfrm flipV="1">
          <a:off x="5686425" y="2343150"/>
          <a:ext cx="0" cy="152400"/>
        </a:xfrm>
        <a:prstGeom prst="line">
          <a:avLst/>
        </a:prstGeom>
        <a:noFill/>
        <a:ln w="28575" cmpd="sng">
          <a:solidFill>
            <a:srgbClr val="FF00FF"/>
          </a:solidFill>
          <a:prstDash val="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695325</xdr:colOff>
      <xdr:row>45</xdr:row>
      <xdr:rowOff>123825</xdr:rowOff>
    </xdr:from>
    <xdr:to>
      <xdr:col>12</xdr:col>
      <xdr:colOff>104775</xdr:colOff>
      <xdr:row>48</xdr:row>
      <xdr:rowOff>200025</xdr:rowOff>
    </xdr:to>
    <xdr:sp>
      <xdr:nvSpPr>
        <xdr:cNvPr id="82" name="Rectangle 183"/>
        <xdr:cNvSpPr>
          <a:spLocks/>
        </xdr:cNvSpPr>
      </xdr:nvSpPr>
      <xdr:spPr>
        <a:xfrm>
          <a:off x="5562600" y="15459075"/>
          <a:ext cx="2247900" cy="9906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14</xdr:row>
      <xdr:rowOff>66675</xdr:rowOff>
    </xdr:from>
    <xdr:to>
      <xdr:col>11</xdr:col>
      <xdr:colOff>219075</xdr:colOff>
      <xdr:row>16</xdr:row>
      <xdr:rowOff>104775</xdr:rowOff>
    </xdr:to>
    <xdr:sp>
      <xdr:nvSpPr>
        <xdr:cNvPr id="83" name="Line 185"/>
        <xdr:cNvSpPr>
          <a:spLocks/>
        </xdr:cNvSpPr>
      </xdr:nvSpPr>
      <xdr:spPr>
        <a:xfrm flipH="1" flipV="1">
          <a:off x="2266950" y="3295650"/>
          <a:ext cx="5048250" cy="8191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18</xdr:row>
      <xdr:rowOff>152400</xdr:rowOff>
    </xdr:from>
    <xdr:to>
      <xdr:col>14</xdr:col>
      <xdr:colOff>114300</xdr:colOff>
      <xdr:row>20</xdr:row>
      <xdr:rowOff>133350</xdr:rowOff>
    </xdr:to>
    <xdr:sp>
      <xdr:nvSpPr>
        <xdr:cNvPr id="84" name="AutoShape 188"/>
        <xdr:cNvSpPr>
          <a:spLocks/>
        </xdr:cNvSpPr>
      </xdr:nvSpPr>
      <xdr:spPr>
        <a:xfrm>
          <a:off x="7353300" y="4943475"/>
          <a:ext cx="1981200" cy="762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FF"/>
              </a:solidFill>
              <a:latin typeface="Arial"/>
              <a:ea typeface="Arial"/>
              <a:cs typeface="Arial"/>
            </a:rPr>
            <a:t>Students on Fractional 
Vouchers 
and NRI / SAARC Quota
</a:t>
          </a:r>
        </a:p>
      </xdr:txBody>
    </xdr:sp>
    <xdr:clientData/>
  </xdr:twoCellAnchor>
  <xdr:twoCellAnchor>
    <xdr:from>
      <xdr:col>11</xdr:col>
      <xdr:colOff>571500</xdr:colOff>
      <xdr:row>20</xdr:row>
      <xdr:rowOff>276225</xdr:rowOff>
    </xdr:from>
    <xdr:to>
      <xdr:col>13</xdr:col>
      <xdr:colOff>514350</xdr:colOff>
      <xdr:row>22</xdr:row>
      <xdr:rowOff>333375</xdr:rowOff>
    </xdr:to>
    <xdr:sp>
      <xdr:nvSpPr>
        <xdr:cNvPr id="85" name="AutoShape 189"/>
        <xdr:cNvSpPr>
          <a:spLocks/>
        </xdr:cNvSpPr>
      </xdr:nvSpPr>
      <xdr:spPr>
        <a:xfrm>
          <a:off x="7667625" y="5848350"/>
          <a:ext cx="1371600" cy="838200"/>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solidFill>
                <a:srgbClr val="0000FF"/>
              </a:solidFill>
              <a:latin typeface="Arial"/>
              <a:ea typeface="Arial"/>
              <a:cs typeface="Arial"/>
            </a:rPr>
            <a:t>Teacher 
Outsourcing 
Business
</a:t>
          </a:r>
        </a:p>
      </xdr:txBody>
    </xdr:sp>
    <xdr:clientData/>
  </xdr:twoCellAnchor>
  <xdr:twoCellAnchor>
    <xdr:from>
      <xdr:col>12</xdr:col>
      <xdr:colOff>438150</xdr:colOff>
      <xdr:row>23</xdr:row>
      <xdr:rowOff>28575</xdr:rowOff>
    </xdr:from>
    <xdr:to>
      <xdr:col>15</xdr:col>
      <xdr:colOff>19050</xdr:colOff>
      <xdr:row>24</xdr:row>
      <xdr:rowOff>152400</xdr:rowOff>
    </xdr:to>
    <xdr:sp>
      <xdr:nvSpPr>
        <xdr:cNvPr id="86" name="AutoShape 190"/>
        <xdr:cNvSpPr>
          <a:spLocks/>
        </xdr:cNvSpPr>
      </xdr:nvSpPr>
      <xdr:spPr>
        <a:xfrm>
          <a:off x="8143875" y="6772275"/>
          <a:ext cx="1704975" cy="514350"/>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solidFill>
                <a:srgbClr val="0000FF"/>
              </a:solidFill>
              <a:latin typeface="Arial"/>
              <a:ea typeface="Arial"/>
              <a:cs typeface="Arial"/>
            </a:rPr>
            <a:t>Securitization 
Facility Pending Grant
</a:t>
          </a:r>
        </a:p>
      </xdr:txBody>
    </xdr:sp>
    <xdr:clientData/>
  </xdr:twoCellAnchor>
  <xdr:twoCellAnchor>
    <xdr:from>
      <xdr:col>11</xdr:col>
      <xdr:colOff>476250</xdr:colOff>
      <xdr:row>20</xdr:row>
      <xdr:rowOff>152400</xdr:rowOff>
    </xdr:from>
    <xdr:to>
      <xdr:col>11</xdr:col>
      <xdr:colOff>476250</xdr:colOff>
      <xdr:row>27</xdr:row>
      <xdr:rowOff>180975</xdr:rowOff>
    </xdr:to>
    <xdr:sp>
      <xdr:nvSpPr>
        <xdr:cNvPr id="87" name="Line 191"/>
        <xdr:cNvSpPr>
          <a:spLocks/>
        </xdr:cNvSpPr>
      </xdr:nvSpPr>
      <xdr:spPr>
        <a:xfrm>
          <a:off x="7572375" y="5724525"/>
          <a:ext cx="0" cy="2762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22</xdr:row>
      <xdr:rowOff>342900</xdr:rowOff>
    </xdr:from>
    <xdr:to>
      <xdr:col>12</xdr:col>
      <xdr:colOff>133350</xdr:colOff>
      <xdr:row>27</xdr:row>
      <xdr:rowOff>180975</xdr:rowOff>
    </xdr:to>
    <xdr:sp>
      <xdr:nvSpPr>
        <xdr:cNvPr id="88" name="Line 192"/>
        <xdr:cNvSpPr>
          <a:spLocks/>
        </xdr:cNvSpPr>
      </xdr:nvSpPr>
      <xdr:spPr>
        <a:xfrm>
          <a:off x="7839075" y="6696075"/>
          <a:ext cx="0"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600075</xdr:colOff>
      <xdr:row>24</xdr:row>
      <xdr:rowOff>161925</xdr:rowOff>
    </xdr:from>
    <xdr:to>
      <xdr:col>12</xdr:col>
      <xdr:colOff>600075</xdr:colOff>
      <xdr:row>27</xdr:row>
      <xdr:rowOff>171450</xdr:rowOff>
    </xdr:to>
    <xdr:sp>
      <xdr:nvSpPr>
        <xdr:cNvPr id="89" name="Line 193"/>
        <xdr:cNvSpPr>
          <a:spLocks/>
        </xdr:cNvSpPr>
      </xdr:nvSpPr>
      <xdr:spPr>
        <a:xfrm>
          <a:off x="8305800" y="7296150"/>
          <a:ext cx="0" cy="1181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247650</xdr:colOff>
      <xdr:row>21</xdr:row>
      <xdr:rowOff>104775</xdr:rowOff>
    </xdr:from>
    <xdr:to>
      <xdr:col>11</xdr:col>
      <xdr:colOff>419100</xdr:colOff>
      <xdr:row>25</xdr:row>
      <xdr:rowOff>9525</xdr:rowOff>
    </xdr:to>
    <xdr:sp>
      <xdr:nvSpPr>
        <xdr:cNvPr id="90" name="Rectangle 194"/>
        <xdr:cNvSpPr>
          <a:spLocks/>
        </xdr:cNvSpPr>
      </xdr:nvSpPr>
      <xdr:spPr>
        <a:xfrm rot="16200000">
          <a:off x="7343775" y="6067425"/>
          <a:ext cx="171450" cy="1466850"/>
        </a:xfrm>
        <a:prstGeom prst="rect">
          <a:avLst/>
        </a:prstGeom>
        <a:solidFill>
          <a:srgbClr val="00CCFF">
            <a:alpha val="37000"/>
          </a:srgbClr>
        </a:solidFill>
        <a:ln w="9525" cmpd="sng">
          <a:solidFill>
            <a:srgbClr val="FFFFFF"/>
          </a:solidFill>
          <a:headEnd type="none"/>
          <a:tailEnd type="none"/>
        </a:ln>
      </xdr:spPr>
      <xdr:txBody>
        <a:bodyPr vertOverflow="clip" wrap="square" anchor="b" vert="vert270"/>
        <a:p>
          <a:pPr algn="ctr">
            <a:defRPr/>
          </a:pPr>
          <a:r>
            <a:rPr lang="en-US" cap="none" sz="1000" b="1" i="0" u="none" baseline="0">
              <a:latin typeface="Arial"/>
              <a:ea typeface="Arial"/>
              <a:cs typeface="Arial"/>
            </a:rPr>
            <a:t>US $ 4.88  Billion / Year</a:t>
          </a:r>
        </a:p>
      </xdr:txBody>
    </xdr:sp>
    <xdr:clientData/>
  </xdr:twoCellAnchor>
  <xdr:twoCellAnchor>
    <xdr:from>
      <xdr:col>12</xdr:col>
      <xdr:colOff>171450</xdr:colOff>
      <xdr:row>23</xdr:row>
      <xdr:rowOff>161925</xdr:rowOff>
    </xdr:from>
    <xdr:to>
      <xdr:col>12</xdr:col>
      <xdr:colOff>342900</xdr:colOff>
      <xdr:row>27</xdr:row>
      <xdr:rowOff>66675</xdr:rowOff>
    </xdr:to>
    <xdr:sp>
      <xdr:nvSpPr>
        <xdr:cNvPr id="91" name="Rectangle 195"/>
        <xdr:cNvSpPr>
          <a:spLocks/>
        </xdr:cNvSpPr>
      </xdr:nvSpPr>
      <xdr:spPr>
        <a:xfrm rot="16200000">
          <a:off x="7877175" y="6905625"/>
          <a:ext cx="171450" cy="1466850"/>
        </a:xfrm>
        <a:prstGeom prst="rect">
          <a:avLst/>
        </a:prstGeom>
        <a:solidFill>
          <a:srgbClr val="CC99FF"/>
        </a:solidFill>
        <a:ln w="9525" cmpd="sng">
          <a:solidFill>
            <a:srgbClr val="FFFFFF"/>
          </a:solidFill>
          <a:headEnd type="none"/>
          <a:tailEnd type="none"/>
        </a:ln>
      </xdr:spPr>
      <xdr:txBody>
        <a:bodyPr vertOverflow="clip" wrap="square" anchor="b" vert="vert270"/>
        <a:p>
          <a:pPr algn="ctr">
            <a:defRPr/>
          </a:pPr>
          <a:r>
            <a:rPr lang="en-US" cap="none" sz="1000" b="1" i="0" u="none" baseline="0">
              <a:latin typeface="Arial"/>
              <a:ea typeface="Arial"/>
              <a:cs typeface="Arial"/>
            </a:rPr>
            <a:t>US $ 4.207 Billion / Year</a:t>
          </a:r>
        </a:p>
      </xdr:txBody>
    </xdr:sp>
    <xdr:clientData/>
  </xdr:twoCellAnchor>
  <xdr:twoCellAnchor>
    <xdr:from>
      <xdr:col>12</xdr:col>
      <xdr:colOff>647700</xdr:colOff>
      <xdr:row>24</xdr:row>
      <xdr:rowOff>180975</xdr:rowOff>
    </xdr:from>
    <xdr:to>
      <xdr:col>13</xdr:col>
      <xdr:colOff>104775</xdr:colOff>
      <xdr:row>27</xdr:row>
      <xdr:rowOff>0</xdr:rowOff>
    </xdr:to>
    <xdr:sp>
      <xdr:nvSpPr>
        <xdr:cNvPr id="92" name="Rectangle 196"/>
        <xdr:cNvSpPr>
          <a:spLocks/>
        </xdr:cNvSpPr>
      </xdr:nvSpPr>
      <xdr:spPr>
        <a:xfrm rot="16200000">
          <a:off x="8353425" y="7315200"/>
          <a:ext cx="276225" cy="990600"/>
        </a:xfrm>
        <a:prstGeom prst="rect">
          <a:avLst/>
        </a:prstGeom>
        <a:solidFill>
          <a:srgbClr val="FF0000">
            <a:alpha val="27000"/>
          </a:srgbClr>
        </a:solidFill>
        <a:ln w="9525" cmpd="sng">
          <a:solidFill>
            <a:srgbClr val="FFFFFF"/>
          </a:solidFill>
          <a:headEnd type="none"/>
          <a:tailEnd type="none"/>
        </a:ln>
      </xdr:spPr>
      <xdr:txBody>
        <a:bodyPr vertOverflow="clip" wrap="square" anchor="b" vert="vert270"/>
        <a:p>
          <a:pPr algn="ctr">
            <a:defRPr/>
          </a:pPr>
          <a:r>
            <a:rPr lang="en-US" cap="none" sz="800" b="1" i="0" u="none" baseline="0">
              <a:latin typeface="Arial"/>
              <a:ea typeface="Arial"/>
              <a:cs typeface="Arial"/>
            </a:rPr>
            <a:t>US $ 3.55 Billion 
/ Year</a:t>
          </a:r>
        </a:p>
      </xdr:txBody>
    </xdr:sp>
    <xdr:clientData/>
  </xdr:twoCellAnchor>
  <xdr:twoCellAnchor>
    <xdr:from>
      <xdr:col>9</xdr:col>
      <xdr:colOff>590550</xdr:colOff>
      <xdr:row>31</xdr:row>
      <xdr:rowOff>228600</xdr:rowOff>
    </xdr:from>
    <xdr:to>
      <xdr:col>9</xdr:col>
      <xdr:colOff>590550</xdr:colOff>
      <xdr:row>32</xdr:row>
      <xdr:rowOff>304800</xdr:rowOff>
    </xdr:to>
    <xdr:sp>
      <xdr:nvSpPr>
        <xdr:cNvPr id="93" name="Line 198"/>
        <xdr:cNvSpPr>
          <a:spLocks/>
        </xdr:cNvSpPr>
      </xdr:nvSpPr>
      <xdr:spPr>
        <a:xfrm>
          <a:off x="6276975" y="1009650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676275</xdr:colOff>
      <xdr:row>36</xdr:row>
      <xdr:rowOff>152400</xdr:rowOff>
    </xdr:from>
    <xdr:to>
      <xdr:col>11</xdr:col>
      <xdr:colOff>133350</xdr:colOff>
      <xdr:row>40</xdr:row>
      <xdr:rowOff>180975</xdr:rowOff>
    </xdr:to>
    <xdr:sp>
      <xdr:nvSpPr>
        <xdr:cNvPr id="94" name="Rectangle 200"/>
        <xdr:cNvSpPr>
          <a:spLocks/>
        </xdr:cNvSpPr>
      </xdr:nvSpPr>
      <xdr:spPr>
        <a:xfrm>
          <a:off x="4219575" y="11972925"/>
          <a:ext cx="3009900" cy="1590675"/>
        </a:xfrm>
        <a:prstGeom prst="rect">
          <a:avLst/>
        </a:prstGeom>
        <a:solidFill>
          <a:srgbClr val="FFFFFF"/>
        </a:solid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37</xdr:row>
      <xdr:rowOff>238125</xdr:rowOff>
    </xdr:from>
    <xdr:to>
      <xdr:col>7</xdr:col>
      <xdr:colOff>152400</xdr:colOff>
      <xdr:row>37</xdr:row>
      <xdr:rowOff>238125</xdr:rowOff>
    </xdr:to>
    <xdr:sp>
      <xdr:nvSpPr>
        <xdr:cNvPr id="95" name="Line 202"/>
        <xdr:cNvSpPr>
          <a:spLocks/>
        </xdr:cNvSpPr>
      </xdr:nvSpPr>
      <xdr:spPr>
        <a:xfrm flipH="1">
          <a:off x="3590925" y="12449175"/>
          <a:ext cx="914400" cy="0"/>
        </a:xfrm>
        <a:prstGeom prst="line">
          <a:avLst/>
        </a:prstGeom>
        <a:noFill/>
        <a:ln w="28575" cmpd="sng">
          <a:solidFill>
            <a:srgbClr val="FF6600"/>
          </a:solidFill>
          <a:prstDash val="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39</xdr:row>
      <xdr:rowOff>238125</xdr:rowOff>
    </xdr:from>
    <xdr:to>
      <xdr:col>7</xdr:col>
      <xdr:colOff>171450</xdr:colOff>
      <xdr:row>39</xdr:row>
      <xdr:rowOff>238125</xdr:rowOff>
    </xdr:to>
    <xdr:sp>
      <xdr:nvSpPr>
        <xdr:cNvPr id="96" name="Line 203"/>
        <xdr:cNvSpPr>
          <a:spLocks/>
        </xdr:cNvSpPr>
      </xdr:nvSpPr>
      <xdr:spPr>
        <a:xfrm flipH="1">
          <a:off x="3590925" y="13230225"/>
          <a:ext cx="933450" cy="0"/>
        </a:xfrm>
        <a:prstGeom prst="line">
          <a:avLst/>
        </a:prstGeom>
        <a:noFill/>
        <a:ln w="28575" cmpd="sng">
          <a:solidFill>
            <a:srgbClr val="FF6600"/>
          </a:solidFill>
          <a:prstDash val="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28</xdr:row>
      <xdr:rowOff>66675</xdr:rowOff>
    </xdr:from>
    <xdr:to>
      <xdr:col>6</xdr:col>
      <xdr:colOff>66675</xdr:colOff>
      <xdr:row>39</xdr:row>
      <xdr:rowOff>209550</xdr:rowOff>
    </xdr:to>
    <xdr:sp>
      <xdr:nvSpPr>
        <xdr:cNvPr id="97" name="Line 204"/>
        <xdr:cNvSpPr>
          <a:spLocks/>
        </xdr:cNvSpPr>
      </xdr:nvSpPr>
      <xdr:spPr>
        <a:xfrm flipV="1">
          <a:off x="3571875" y="8763000"/>
          <a:ext cx="38100" cy="4438650"/>
        </a:xfrm>
        <a:prstGeom prst="line">
          <a:avLst/>
        </a:prstGeom>
        <a:noFill/>
        <a:ln w="28575" cmpd="sng">
          <a:solidFill>
            <a:srgbClr val="FF6600"/>
          </a:solidFill>
          <a:prstDash val="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27</xdr:row>
      <xdr:rowOff>200025</xdr:rowOff>
    </xdr:from>
    <xdr:to>
      <xdr:col>11</xdr:col>
      <xdr:colOff>219075</xdr:colOff>
      <xdr:row>29</xdr:row>
      <xdr:rowOff>28575</xdr:rowOff>
    </xdr:to>
    <xdr:sp>
      <xdr:nvSpPr>
        <xdr:cNvPr id="98" name="AutoShape 205"/>
        <xdr:cNvSpPr>
          <a:spLocks/>
        </xdr:cNvSpPr>
      </xdr:nvSpPr>
      <xdr:spPr>
        <a:xfrm>
          <a:off x="5524500" y="8505825"/>
          <a:ext cx="1790700" cy="609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FF0000"/>
              </a:solidFill>
              <a:latin typeface="Arial"/>
              <a:ea typeface="Arial"/>
              <a:cs typeface="Arial"/>
            </a:rPr>
            <a:t>US $ 4.5 Billion 
Service Tax Feedback</a:t>
          </a:r>
          <a:r>
            <a:rPr lang="en-US" cap="none" sz="1100" b="0" i="0" u="none" baseline="0">
              <a:solidFill>
                <a:srgbClr val="0000FF"/>
              </a:solidFill>
              <a:latin typeface="Arial"/>
              <a:ea typeface="Arial"/>
              <a:cs typeface="Arial"/>
            </a:rPr>
            <a:t>
</a:t>
          </a:r>
        </a:p>
      </xdr:txBody>
    </xdr:sp>
    <xdr:clientData/>
  </xdr:twoCellAnchor>
  <xdr:twoCellAnchor>
    <xdr:from>
      <xdr:col>6</xdr:col>
      <xdr:colOff>66675</xdr:colOff>
      <xdr:row>28</xdr:row>
      <xdr:rowOff>76200</xdr:rowOff>
    </xdr:from>
    <xdr:to>
      <xdr:col>8</xdr:col>
      <xdr:colOff>666750</xdr:colOff>
      <xdr:row>28</xdr:row>
      <xdr:rowOff>76200</xdr:rowOff>
    </xdr:to>
    <xdr:sp>
      <xdr:nvSpPr>
        <xdr:cNvPr id="99" name="Line 206"/>
        <xdr:cNvSpPr>
          <a:spLocks/>
        </xdr:cNvSpPr>
      </xdr:nvSpPr>
      <xdr:spPr>
        <a:xfrm>
          <a:off x="3609975" y="8772525"/>
          <a:ext cx="1924050" cy="0"/>
        </a:xfrm>
        <a:prstGeom prst="line">
          <a:avLst/>
        </a:prstGeom>
        <a:noFill/>
        <a:ln w="28575" cmpd="sng">
          <a:solidFill>
            <a:srgbClr val="FF6600"/>
          </a:solidFill>
          <a:prstDash val="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37</xdr:row>
      <xdr:rowOff>304800</xdr:rowOff>
    </xdr:from>
    <xdr:to>
      <xdr:col>12</xdr:col>
      <xdr:colOff>647700</xdr:colOff>
      <xdr:row>37</xdr:row>
      <xdr:rowOff>304800</xdr:rowOff>
    </xdr:to>
    <xdr:sp>
      <xdr:nvSpPr>
        <xdr:cNvPr id="100" name="Line 209"/>
        <xdr:cNvSpPr>
          <a:spLocks/>
        </xdr:cNvSpPr>
      </xdr:nvSpPr>
      <xdr:spPr>
        <a:xfrm>
          <a:off x="6905625" y="12515850"/>
          <a:ext cx="1447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762000</xdr:colOff>
      <xdr:row>38</xdr:row>
      <xdr:rowOff>28575</xdr:rowOff>
    </xdr:from>
    <xdr:to>
      <xdr:col>8</xdr:col>
      <xdr:colOff>762000</xdr:colOff>
      <xdr:row>39</xdr:row>
      <xdr:rowOff>38100</xdr:rowOff>
    </xdr:to>
    <xdr:sp>
      <xdr:nvSpPr>
        <xdr:cNvPr id="101" name="Line 210"/>
        <xdr:cNvSpPr>
          <a:spLocks/>
        </xdr:cNvSpPr>
      </xdr:nvSpPr>
      <xdr:spPr>
        <a:xfrm>
          <a:off x="5629275" y="12630150"/>
          <a:ext cx="0" cy="4000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314325</xdr:colOff>
      <xdr:row>37</xdr:row>
      <xdr:rowOff>133350</xdr:rowOff>
    </xdr:from>
    <xdr:ext cx="485775" cy="200025"/>
    <xdr:sp>
      <xdr:nvSpPr>
        <xdr:cNvPr id="102" name="TextBox 211"/>
        <xdr:cNvSpPr txBox="1">
          <a:spLocks noChangeArrowheads="1"/>
        </xdr:cNvSpPr>
      </xdr:nvSpPr>
      <xdr:spPr>
        <a:xfrm>
          <a:off x="7410450" y="12344400"/>
          <a:ext cx="48577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TEACH</a:t>
          </a:r>
        </a:p>
      </xdr:txBody>
    </xdr:sp>
    <xdr:clientData/>
  </xdr:oneCellAnchor>
  <xdr:twoCellAnchor editAs="oneCell">
    <xdr:from>
      <xdr:col>1</xdr:col>
      <xdr:colOff>457200</xdr:colOff>
      <xdr:row>2</xdr:row>
      <xdr:rowOff>38100</xdr:rowOff>
    </xdr:from>
    <xdr:to>
      <xdr:col>2</xdr:col>
      <xdr:colOff>276225</xdr:colOff>
      <xdr:row>6</xdr:row>
      <xdr:rowOff>238125</xdr:rowOff>
    </xdr:to>
    <xdr:pic>
      <xdr:nvPicPr>
        <xdr:cNvPr id="103" name="Picture 212"/>
        <xdr:cNvPicPr preferRelativeResize="1">
          <a:picLocks noChangeAspect="1"/>
        </xdr:cNvPicPr>
      </xdr:nvPicPr>
      <xdr:blipFill>
        <a:blip r:embed="rId1"/>
        <a:stretch>
          <a:fillRect/>
        </a:stretch>
      </xdr:blipFill>
      <xdr:spPr>
        <a:xfrm>
          <a:off x="666750" y="361950"/>
          <a:ext cx="828675" cy="1057275"/>
        </a:xfrm>
        <a:prstGeom prst="rect">
          <a:avLst/>
        </a:prstGeom>
        <a:noFill/>
        <a:ln w="9525" cmpd="sng">
          <a:noFill/>
        </a:ln>
      </xdr:spPr>
    </xdr:pic>
    <xdr:clientData/>
  </xdr:twoCellAnchor>
  <xdr:twoCellAnchor>
    <xdr:from>
      <xdr:col>1</xdr:col>
      <xdr:colOff>66675</xdr:colOff>
      <xdr:row>7</xdr:row>
      <xdr:rowOff>28575</xdr:rowOff>
    </xdr:from>
    <xdr:to>
      <xdr:col>2</xdr:col>
      <xdr:colOff>638175</xdr:colOff>
      <xdr:row>8</xdr:row>
      <xdr:rowOff>85725</xdr:rowOff>
    </xdr:to>
    <xdr:sp>
      <xdr:nvSpPr>
        <xdr:cNvPr id="104" name="TextBox 213"/>
        <xdr:cNvSpPr txBox="1">
          <a:spLocks noChangeArrowheads="1"/>
        </xdr:cNvSpPr>
      </xdr:nvSpPr>
      <xdr:spPr>
        <a:xfrm>
          <a:off x="276225" y="1476375"/>
          <a:ext cx="1581150" cy="4191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a:ea typeface="Arial"/>
              <a:cs typeface="Arial"/>
            </a:rPr>
            <a:t>The Nataraja Foundation
</a:t>
          </a:r>
          <a:r>
            <a:rPr lang="en-US" cap="none" sz="1000" b="1" i="0" u="none" baseline="0">
              <a:solidFill>
                <a:srgbClr val="0000FF"/>
              </a:solidFill>
              <a:latin typeface="Arial"/>
              <a:ea typeface="Arial"/>
              <a:cs typeface="Arial"/>
            </a:rPr>
            <a:t>www.nataraja.org.in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204</xdr:row>
      <xdr:rowOff>0</xdr:rowOff>
    </xdr:from>
    <xdr:to>
      <xdr:col>4</xdr:col>
      <xdr:colOff>152400</xdr:colOff>
      <xdr:row>204</xdr:row>
      <xdr:rowOff>0</xdr:rowOff>
    </xdr:to>
    <xdr:sp>
      <xdr:nvSpPr>
        <xdr:cNvPr id="1" name="Line 2"/>
        <xdr:cNvSpPr>
          <a:spLocks/>
        </xdr:cNvSpPr>
      </xdr:nvSpPr>
      <xdr:spPr>
        <a:xfrm>
          <a:off x="2419350"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204</xdr:row>
      <xdr:rowOff>0</xdr:rowOff>
    </xdr:from>
    <xdr:to>
      <xdr:col>5</xdr:col>
      <xdr:colOff>209550</xdr:colOff>
      <xdr:row>204</xdr:row>
      <xdr:rowOff>0</xdr:rowOff>
    </xdr:to>
    <xdr:sp>
      <xdr:nvSpPr>
        <xdr:cNvPr id="2" name="Line 3"/>
        <xdr:cNvSpPr>
          <a:spLocks/>
        </xdr:cNvSpPr>
      </xdr:nvSpPr>
      <xdr:spPr>
        <a:xfrm>
          <a:off x="3086100"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204</xdr:row>
      <xdr:rowOff>0</xdr:rowOff>
    </xdr:from>
    <xdr:to>
      <xdr:col>7</xdr:col>
      <xdr:colOff>219075</xdr:colOff>
      <xdr:row>204</xdr:row>
      <xdr:rowOff>0</xdr:rowOff>
    </xdr:to>
    <xdr:sp>
      <xdr:nvSpPr>
        <xdr:cNvPr id="3" name="Line 4"/>
        <xdr:cNvSpPr>
          <a:spLocks/>
        </xdr:cNvSpPr>
      </xdr:nvSpPr>
      <xdr:spPr>
        <a:xfrm>
          <a:off x="4057650"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204</xdr:row>
      <xdr:rowOff>0</xdr:rowOff>
    </xdr:from>
    <xdr:to>
      <xdr:col>9</xdr:col>
      <xdr:colOff>180975</xdr:colOff>
      <xdr:row>204</xdr:row>
      <xdr:rowOff>0</xdr:rowOff>
    </xdr:to>
    <xdr:sp>
      <xdr:nvSpPr>
        <xdr:cNvPr id="4" name="Line 5"/>
        <xdr:cNvSpPr>
          <a:spLocks/>
        </xdr:cNvSpPr>
      </xdr:nvSpPr>
      <xdr:spPr>
        <a:xfrm>
          <a:off x="5343525"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228600</xdr:colOff>
      <xdr:row>204</xdr:row>
      <xdr:rowOff>0</xdr:rowOff>
    </xdr:from>
    <xdr:to>
      <xdr:col>11</xdr:col>
      <xdr:colOff>228600</xdr:colOff>
      <xdr:row>204</xdr:row>
      <xdr:rowOff>0</xdr:rowOff>
    </xdr:to>
    <xdr:sp>
      <xdr:nvSpPr>
        <xdr:cNvPr id="5" name="Line 6"/>
        <xdr:cNvSpPr>
          <a:spLocks/>
        </xdr:cNvSpPr>
      </xdr:nvSpPr>
      <xdr:spPr>
        <a:xfrm>
          <a:off x="7172325"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219075</xdr:colOff>
      <xdr:row>204</xdr:row>
      <xdr:rowOff>0</xdr:rowOff>
    </xdr:from>
    <xdr:to>
      <xdr:col>14</xdr:col>
      <xdr:colOff>219075</xdr:colOff>
      <xdr:row>204</xdr:row>
      <xdr:rowOff>0</xdr:rowOff>
    </xdr:to>
    <xdr:sp>
      <xdr:nvSpPr>
        <xdr:cNvPr id="6" name="Line 7"/>
        <xdr:cNvSpPr>
          <a:spLocks/>
        </xdr:cNvSpPr>
      </xdr:nvSpPr>
      <xdr:spPr>
        <a:xfrm>
          <a:off x="9039225"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204</xdr:row>
      <xdr:rowOff>0</xdr:rowOff>
    </xdr:from>
    <xdr:to>
      <xdr:col>9</xdr:col>
      <xdr:colOff>114300</xdr:colOff>
      <xdr:row>204</xdr:row>
      <xdr:rowOff>0</xdr:rowOff>
    </xdr:to>
    <xdr:sp>
      <xdr:nvSpPr>
        <xdr:cNvPr id="7" name="Line 8"/>
        <xdr:cNvSpPr>
          <a:spLocks/>
        </xdr:cNvSpPr>
      </xdr:nvSpPr>
      <xdr:spPr>
        <a:xfrm>
          <a:off x="5276850" y="777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204</xdr:row>
      <xdr:rowOff>0</xdr:rowOff>
    </xdr:from>
    <xdr:to>
      <xdr:col>4</xdr:col>
      <xdr:colOff>209550</xdr:colOff>
      <xdr:row>204</xdr:row>
      <xdr:rowOff>0</xdr:rowOff>
    </xdr:to>
    <xdr:sp>
      <xdr:nvSpPr>
        <xdr:cNvPr id="8" name="Line 9"/>
        <xdr:cNvSpPr>
          <a:spLocks/>
        </xdr:cNvSpPr>
      </xdr:nvSpPr>
      <xdr:spPr>
        <a:xfrm>
          <a:off x="2476500"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204</xdr:row>
      <xdr:rowOff>0</xdr:rowOff>
    </xdr:from>
    <xdr:to>
      <xdr:col>9</xdr:col>
      <xdr:colOff>447675</xdr:colOff>
      <xdr:row>204</xdr:row>
      <xdr:rowOff>0</xdr:rowOff>
    </xdr:to>
    <xdr:sp>
      <xdr:nvSpPr>
        <xdr:cNvPr id="9" name="Line 10"/>
        <xdr:cNvSpPr>
          <a:spLocks/>
        </xdr:cNvSpPr>
      </xdr:nvSpPr>
      <xdr:spPr>
        <a:xfrm>
          <a:off x="5610225"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204</xdr:row>
      <xdr:rowOff>0</xdr:rowOff>
    </xdr:from>
    <xdr:to>
      <xdr:col>13</xdr:col>
      <xdr:colOff>28575</xdr:colOff>
      <xdr:row>204</xdr:row>
      <xdr:rowOff>0</xdr:rowOff>
    </xdr:to>
    <xdr:sp>
      <xdr:nvSpPr>
        <xdr:cNvPr id="10" name="Line 11"/>
        <xdr:cNvSpPr>
          <a:spLocks/>
        </xdr:cNvSpPr>
      </xdr:nvSpPr>
      <xdr:spPr>
        <a:xfrm flipH="1">
          <a:off x="8020050" y="77714475"/>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204</xdr:row>
      <xdr:rowOff>0</xdr:rowOff>
    </xdr:from>
    <xdr:to>
      <xdr:col>16</xdr:col>
      <xdr:colOff>161925</xdr:colOff>
      <xdr:row>204</xdr:row>
      <xdr:rowOff>0</xdr:rowOff>
    </xdr:to>
    <xdr:sp>
      <xdr:nvSpPr>
        <xdr:cNvPr id="11" name="Line 12"/>
        <xdr:cNvSpPr>
          <a:spLocks/>
        </xdr:cNvSpPr>
      </xdr:nvSpPr>
      <xdr:spPr>
        <a:xfrm>
          <a:off x="10287000"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204</xdr:row>
      <xdr:rowOff>0</xdr:rowOff>
    </xdr:from>
    <xdr:to>
      <xdr:col>9</xdr:col>
      <xdr:colOff>114300</xdr:colOff>
      <xdr:row>204</xdr:row>
      <xdr:rowOff>0</xdr:rowOff>
    </xdr:to>
    <xdr:sp>
      <xdr:nvSpPr>
        <xdr:cNvPr id="12" name="Line 13"/>
        <xdr:cNvSpPr>
          <a:spLocks/>
        </xdr:cNvSpPr>
      </xdr:nvSpPr>
      <xdr:spPr>
        <a:xfrm flipV="1">
          <a:off x="5276850" y="777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342900</xdr:colOff>
      <xdr:row>204</xdr:row>
      <xdr:rowOff>0</xdr:rowOff>
    </xdr:from>
    <xdr:to>
      <xdr:col>18</xdr:col>
      <xdr:colOff>342900</xdr:colOff>
      <xdr:row>204</xdr:row>
      <xdr:rowOff>0</xdr:rowOff>
    </xdr:to>
    <xdr:sp>
      <xdr:nvSpPr>
        <xdr:cNvPr id="13" name="Line 14"/>
        <xdr:cNvSpPr>
          <a:spLocks/>
        </xdr:cNvSpPr>
      </xdr:nvSpPr>
      <xdr:spPr>
        <a:xfrm>
          <a:off x="12106275"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204</xdr:row>
      <xdr:rowOff>0</xdr:rowOff>
    </xdr:from>
    <xdr:to>
      <xdr:col>4</xdr:col>
      <xdr:colOff>238125</xdr:colOff>
      <xdr:row>204</xdr:row>
      <xdr:rowOff>0</xdr:rowOff>
    </xdr:to>
    <xdr:sp>
      <xdr:nvSpPr>
        <xdr:cNvPr id="14" name="Line 15"/>
        <xdr:cNvSpPr>
          <a:spLocks/>
        </xdr:cNvSpPr>
      </xdr:nvSpPr>
      <xdr:spPr>
        <a:xfrm>
          <a:off x="2495550" y="777144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204</xdr:row>
      <xdr:rowOff>0</xdr:rowOff>
    </xdr:from>
    <xdr:to>
      <xdr:col>7</xdr:col>
      <xdr:colOff>228600</xdr:colOff>
      <xdr:row>204</xdr:row>
      <xdr:rowOff>0</xdr:rowOff>
    </xdr:to>
    <xdr:sp>
      <xdr:nvSpPr>
        <xdr:cNvPr id="15" name="Line 16"/>
        <xdr:cNvSpPr>
          <a:spLocks/>
        </xdr:cNvSpPr>
      </xdr:nvSpPr>
      <xdr:spPr>
        <a:xfrm>
          <a:off x="4067175"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204</xdr:row>
      <xdr:rowOff>0</xdr:rowOff>
    </xdr:from>
    <xdr:to>
      <xdr:col>4</xdr:col>
      <xdr:colOff>0</xdr:colOff>
      <xdr:row>204</xdr:row>
      <xdr:rowOff>0</xdr:rowOff>
    </xdr:to>
    <xdr:sp>
      <xdr:nvSpPr>
        <xdr:cNvPr id="16" name="Line 17"/>
        <xdr:cNvSpPr>
          <a:spLocks/>
        </xdr:cNvSpPr>
      </xdr:nvSpPr>
      <xdr:spPr>
        <a:xfrm>
          <a:off x="2266950" y="777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204</xdr:row>
      <xdr:rowOff>0</xdr:rowOff>
    </xdr:from>
    <xdr:to>
      <xdr:col>4</xdr:col>
      <xdr:colOff>0</xdr:colOff>
      <xdr:row>204</xdr:row>
      <xdr:rowOff>0</xdr:rowOff>
    </xdr:to>
    <xdr:sp>
      <xdr:nvSpPr>
        <xdr:cNvPr id="17" name="Line 18"/>
        <xdr:cNvSpPr>
          <a:spLocks/>
        </xdr:cNvSpPr>
      </xdr:nvSpPr>
      <xdr:spPr>
        <a:xfrm>
          <a:off x="2266950" y="77714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204</xdr:row>
      <xdr:rowOff>0</xdr:rowOff>
    </xdr:from>
    <xdr:to>
      <xdr:col>4</xdr:col>
      <xdr:colOff>0</xdr:colOff>
      <xdr:row>204</xdr:row>
      <xdr:rowOff>0</xdr:rowOff>
    </xdr:to>
    <xdr:sp>
      <xdr:nvSpPr>
        <xdr:cNvPr id="18" name="Line 19"/>
        <xdr:cNvSpPr>
          <a:spLocks/>
        </xdr:cNvSpPr>
      </xdr:nvSpPr>
      <xdr:spPr>
        <a:xfrm>
          <a:off x="2266950" y="777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204</xdr:row>
      <xdr:rowOff>0</xdr:rowOff>
    </xdr:from>
    <xdr:to>
      <xdr:col>4</xdr:col>
      <xdr:colOff>0</xdr:colOff>
      <xdr:row>204</xdr:row>
      <xdr:rowOff>0</xdr:rowOff>
    </xdr:to>
    <xdr:sp>
      <xdr:nvSpPr>
        <xdr:cNvPr id="19" name="Line 20"/>
        <xdr:cNvSpPr>
          <a:spLocks/>
        </xdr:cNvSpPr>
      </xdr:nvSpPr>
      <xdr:spPr>
        <a:xfrm>
          <a:off x="2266950" y="777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13</xdr:row>
      <xdr:rowOff>371475</xdr:rowOff>
    </xdr:from>
    <xdr:to>
      <xdr:col>13</xdr:col>
      <xdr:colOff>533400</xdr:colOff>
      <xdr:row>16</xdr:row>
      <xdr:rowOff>161925</xdr:rowOff>
    </xdr:to>
    <xdr:sp>
      <xdr:nvSpPr>
        <xdr:cNvPr id="20" name="Rectangle 23"/>
        <xdr:cNvSpPr>
          <a:spLocks/>
        </xdr:cNvSpPr>
      </xdr:nvSpPr>
      <xdr:spPr>
        <a:xfrm>
          <a:off x="5572125" y="3686175"/>
          <a:ext cx="2962275" cy="96202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"The Indian Social Infrastructure Corporation " </a:t>
          </a:r>
          <a:r>
            <a:rPr lang="en-US" cap="none" sz="1000" b="1" i="0" u="none" baseline="0">
              <a:solidFill>
                <a:srgbClr val="0000FF"/>
              </a:solidFill>
              <a:latin typeface="Arial"/>
              <a:ea typeface="Arial"/>
              <a:cs typeface="Arial"/>
            </a:rPr>
            <a:t>sets up </a:t>
          </a:r>
          <a:r>
            <a:rPr lang="en-US" cap="none" sz="1000" b="1" i="0" u="none" baseline="0">
              <a:latin typeface="Arial"/>
              <a:ea typeface="Arial"/>
              <a:cs typeface="Arial"/>
            </a:rPr>
            <a:t>
</a:t>
          </a:r>
          <a:r>
            <a:rPr lang="en-US" cap="none" sz="800" b="1" i="0" u="none" baseline="0">
              <a:latin typeface="Arial"/>
              <a:ea typeface="Arial"/>
              <a:cs typeface="Arial"/>
            </a:rPr>
            <a:t>The Primary  &amp; Secondary Education Megaproject </a:t>
          </a:r>
          <a:r>
            <a:rPr lang="en-US" cap="none" sz="800" b="1" i="0" u="none" baseline="0">
              <a:solidFill>
                <a:srgbClr val="000000"/>
              </a:solidFill>
              <a:latin typeface="Arial"/>
              <a:ea typeface="Arial"/>
              <a:cs typeface="Arial"/>
            </a:rPr>
            <a:t>SPV
</a:t>
          </a:r>
          <a:r>
            <a:rPr lang="en-US" cap="none" sz="1000" b="1" i="0" u="none" baseline="0">
              <a:solidFill>
                <a:srgbClr val="FF0000"/>
              </a:solidFill>
              <a:latin typeface="Arial"/>
              <a:ea typeface="Arial"/>
              <a:cs typeface="Arial"/>
            </a:rPr>
            <a:t>
</a:t>
          </a:r>
          <a:r>
            <a:rPr lang="en-US" cap="none" sz="800" b="1" i="0" u="none" baseline="0">
              <a:solidFill>
                <a:srgbClr val="FF0000"/>
              </a:solidFill>
              <a:latin typeface="Arial"/>
              <a:ea typeface="Arial"/>
              <a:cs typeface="Arial"/>
            </a:rPr>
            <a:t>with Land Bank of  9,30,000 Acres all over India</a:t>
          </a:r>
        </a:p>
      </xdr:txBody>
    </xdr:sp>
    <xdr:clientData/>
  </xdr:twoCellAnchor>
  <xdr:twoCellAnchor>
    <xdr:from>
      <xdr:col>5</xdr:col>
      <xdr:colOff>485775</xdr:colOff>
      <xdr:row>13</xdr:row>
      <xdr:rowOff>381000</xdr:rowOff>
    </xdr:from>
    <xdr:to>
      <xdr:col>8</xdr:col>
      <xdr:colOff>219075</xdr:colOff>
      <xdr:row>15</xdr:row>
      <xdr:rowOff>276225</xdr:rowOff>
    </xdr:to>
    <xdr:sp>
      <xdr:nvSpPr>
        <xdr:cNvPr id="21" name="Oval 24"/>
        <xdr:cNvSpPr>
          <a:spLocks/>
        </xdr:cNvSpPr>
      </xdr:nvSpPr>
      <xdr:spPr>
        <a:xfrm>
          <a:off x="3362325" y="3695700"/>
          <a:ext cx="1504950" cy="676275"/>
        </a:xfrm>
        <a:prstGeom prst="ellipse">
          <a:avLst/>
        </a:prstGeom>
        <a:solidFill>
          <a:srgbClr val="00FFFF"/>
        </a:solidFill>
        <a:ln w="9525" cmpd="sng">
          <a:solidFill>
            <a:srgbClr val="000000"/>
          </a:solidFill>
          <a:headEnd type="none"/>
          <a:tailEnd type="none"/>
        </a:ln>
      </xdr:spPr>
      <xdr:txBody>
        <a:bodyPr vertOverflow="clip" wrap="square" anchor="ctr"/>
        <a:p>
          <a:pPr algn="ctr">
            <a:defRPr/>
          </a:pPr>
          <a:r>
            <a:rPr lang="en-US" cap="none" sz="900" b="1" i="0" u="none" baseline="0">
              <a:latin typeface="Arial"/>
              <a:ea typeface="Arial"/>
              <a:cs typeface="Arial"/>
            </a:rPr>
            <a:t> Central Government</a:t>
          </a:r>
        </a:p>
      </xdr:txBody>
    </xdr:sp>
    <xdr:clientData/>
  </xdr:twoCellAnchor>
  <xdr:twoCellAnchor>
    <xdr:from>
      <xdr:col>14</xdr:col>
      <xdr:colOff>666750</xdr:colOff>
      <xdr:row>13</xdr:row>
      <xdr:rowOff>352425</xdr:rowOff>
    </xdr:from>
    <xdr:to>
      <xdr:col>16</xdr:col>
      <xdr:colOff>514350</xdr:colOff>
      <xdr:row>15</xdr:row>
      <xdr:rowOff>247650</xdr:rowOff>
    </xdr:to>
    <xdr:sp>
      <xdr:nvSpPr>
        <xdr:cNvPr id="22" name="Oval 25"/>
        <xdr:cNvSpPr>
          <a:spLocks/>
        </xdr:cNvSpPr>
      </xdr:nvSpPr>
      <xdr:spPr>
        <a:xfrm>
          <a:off x="9486900" y="3667125"/>
          <a:ext cx="1152525" cy="676275"/>
        </a:xfrm>
        <a:prstGeom prst="ellipse">
          <a:avLst/>
        </a:prstGeom>
        <a:solidFill>
          <a:srgbClr val="00FF00"/>
        </a:solidFill>
        <a:ln w="9525" cmpd="sng">
          <a:solidFill>
            <a:srgbClr val="000000"/>
          </a:solidFill>
          <a:headEnd type="none"/>
          <a:tailEnd type="none"/>
        </a:ln>
      </xdr:spPr>
      <xdr:txBody>
        <a:bodyPr vertOverflow="clip" wrap="square" anchor="ctr"/>
        <a:p>
          <a:pPr algn="ctr">
            <a:defRPr/>
          </a:pPr>
          <a:r>
            <a:rPr lang="en-US" cap="none" sz="900" b="1" i="0" u="none" baseline="0">
              <a:latin typeface="Arial"/>
              <a:ea typeface="Arial"/>
              <a:cs typeface="Arial"/>
            </a:rPr>
            <a:t> 28 State Governments</a:t>
          </a:r>
        </a:p>
      </xdr:txBody>
    </xdr:sp>
    <xdr:clientData/>
  </xdr:twoCellAnchor>
  <xdr:twoCellAnchor>
    <xdr:from>
      <xdr:col>8</xdr:col>
      <xdr:colOff>219075</xdr:colOff>
      <xdr:row>14</xdr:row>
      <xdr:rowOff>314325</xdr:rowOff>
    </xdr:from>
    <xdr:to>
      <xdr:col>9</xdr:col>
      <xdr:colOff>390525</xdr:colOff>
      <xdr:row>14</xdr:row>
      <xdr:rowOff>314325</xdr:rowOff>
    </xdr:to>
    <xdr:sp>
      <xdr:nvSpPr>
        <xdr:cNvPr id="23" name="Line 26"/>
        <xdr:cNvSpPr>
          <a:spLocks/>
        </xdr:cNvSpPr>
      </xdr:nvSpPr>
      <xdr:spPr>
        <a:xfrm>
          <a:off x="4867275" y="4019550"/>
          <a:ext cx="685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561975</xdr:colOff>
      <xdr:row>14</xdr:row>
      <xdr:rowOff>285750</xdr:rowOff>
    </xdr:from>
    <xdr:to>
      <xdr:col>14</xdr:col>
      <xdr:colOff>619125</xdr:colOff>
      <xdr:row>14</xdr:row>
      <xdr:rowOff>285750</xdr:rowOff>
    </xdr:to>
    <xdr:sp>
      <xdr:nvSpPr>
        <xdr:cNvPr id="24" name="Line 27"/>
        <xdr:cNvSpPr>
          <a:spLocks/>
        </xdr:cNvSpPr>
      </xdr:nvSpPr>
      <xdr:spPr>
        <a:xfrm flipH="1">
          <a:off x="8562975" y="3990975"/>
          <a:ext cx="8763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228600</xdr:colOff>
      <xdr:row>14</xdr:row>
      <xdr:rowOff>66675</xdr:rowOff>
    </xdr:from>
    <xdr:ext cx="647700" cy="180975"/>
    <xdr:sp>
      <xdr:nvSpPr>
        <xdr:cNvPr id="25" name="TextBox 28"/>
        <xdr:cNvSpPr txBox="1">
          <a:spLocks noChangeArrowheads="1"/>
        </xdr:cNvSpPr>
      </xdr:nvSpPr>
      <xdr:spPr>
        <a:xfrm>
          <a:off x="4876800" y="3771900"/>
          <a:ext cx="647700" cy="180975"/>
        </a:xfrm>
        <a:prstGeom prst="rect">
          <a:avLst/>
        </a:prstGeom>
        <a:noFill/>
        <a:ln w="9525" cmpd="sng">
          <a:noFill/>
        </a:ln>
      </xdr:spPr>
      <xdr:txBody>
        <a:bodyPr vertOverflow="clip" wrap="square">
          <a:spAutoFit/>
        </a:bodyPr>
        <a:p>
          <a:pPr algn="l">
            <a:defRPr/>
          </a:pPr>
          <a:r>
            <a:rPr lang="en-US" cap="none" sz="800" b="1" i="0" u="none" baseline="0">
              <a:solidFill>
                <a:srgbClr val="FF0000"/>
              </a:solidFill>
              <a:latin typeface="Arial"/>
              <a:ea typeface="Arial"/>
              <a:cs typeface="Arial"/>
            </a:rPr>
            <a:t>25 % Equity</a:t>
          </a:r>
        </a:p>
      </xdr:txBody>
    </xdr:sp>
    <xdr:clientData/>
  </xdr:oneCellAnchor>
  <xdr:oneCellAnchor>
    <xdr:from>
      <xdr:col>13</xdr:col>
      <xdr:colOff>752475</xdr:colOff>
      <xdr:row>14</xdr:row>
      <xdr:rowOff>76200</xdr:rowOff>
    </xdr:from>
    <xdr:ext cx="647700" cy="180975"/>
    <xdr:sp>
      <xdr:nvSpPr>
        <xdr:cNvPr id="26" name="TextBox 29"/>
        <xdr:cNvSpPr txBox="1">
          <a:spLocks noChangeArrowheads="1"/>
        </xdr:cNvSpPr>
      </xdr:nvSpPr>
      <xdr:spPr>
        <a:xfrm>
          <a:off x="8753475" y="3781425"/>
          <a:ext cx="647700" cy="180975"/>
        </a:xfrm>
        <a:prstGeom prst="rect">
          <a:avLst/>
        </a:prstGeom>
        <a:noFill/>
        <a:ln w="9525" cmpd="sng">
          <a:noFill/>
        </a:ln>
      </xdr:spPr>
      <xdr:txBody>
        <a:bodyPr vertOverflow="clip" wrap="square">
          <a:spAutoFit/>
        </a:bodyPr>
        <a:p>
          <a:pPr algn="l">
            <a:defRPr/>
          </a:pPr>
          <a:r>
            <a:rPr lang="en-US" cap="none" sz="800" b="1" i="0" u="none" baseline="0">
              <a:solidFill>
                <a:srgbClr val="FF0000"/>
              </a:solidFill>
              <a:latin typeface="Arial"/>
              <a:ea typeface="Arial"/>
              <a:cs typeface="Arial"/>
            </a:rPr>
            <a:t>75 % Equity</a:t>
          </a:r>
        </a:p>
      </xdr:txBody>
    </xdr:sp>
    <xdr:clientData/>
  </xdr:oneCellAnchor>
  <xdr:oneCellAnchor>
    <xdr:from>
      <xdr:col>8</xdr:col>
      <xdr:colOff>276225</xdr:colOff>
      <xdr:row>15</xdr:row>
      <xdr:rowOff>133350</xdr:rowOff>
    </xdr:from>
    <xdr:ext cx="76200" cy="200025"/>
    <xdr:sp>
      <xdr:nvSpPr>
        <xdr:cNvPr id="27" name="TextBox 30"/>
        <xdr:cNvSpPr txBox="1">
          <a:spLocks noChangeArrowheads="1"/>
        </xdr:cNvSpPr>
      </xdr:nvSpPr>
      <xdr:spPr>
        <a:xfrm>
          <a:off x="4924425" y="422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209550</xdr:colOff>
      <xdr:row>15</xdr:row>
      <xdr:rowOff>28575</xdr:rowOff>
    </xdr:from>
    <xdr:ext cx="619125" cy="390525"/>
    <xdr:sp>
      <xdr:nvSpPr>
        <xdr:cNvPr id="28" name="TextBox 31"/>
        <xdr:cNvSpPr txBox="1">
          <a:spLocks noChangeArrowheads="1"/>
        </xdr:cNvSpPr>
      </xdr:nvSpPr>
      <xdr:spPr>
        <a:xfrm>
          <a:off x="4857750" y="4124325"/>
          <a:ext cx="619125" cy="390525"/>
        </a:xfrm>
        <a:prstGeom prst="rect">
          <a:avLst/>
        </a:prstGeom>
        <a:noFill/>
        <a:ln w="9525" cmpd="sng">
          <a:noFill/>
        </a:ln>
      </xdr:spPr>
      <xdr:txBody>
        <a:bodyPr vertOverflow="clip" wrap="square">
          <a:spAutoFit/>
        </a:bodyPr>
        <a:p>
          <a:pPr algn="ctr">
            <a:defRPr/>
          </a:pPr>
          <a:r>
            <a:rPr lang="en-US" cap="none" sz="800" b="1" i="0" u="none" baseline="0">
              <a:solidFill>
                <a:srgbClr val="0000FF"/>
              </a:solidFill>
              <a:latin typeface="Arial"/>
              <a:ea typeface="Arial"/>
              <a:cs typeface="Arial"/>
            </a:rPr>
            <a:t>30,000</a:t>
          </a:r>
          <a:r>
            <a:rPr lang="en-US" cap="none" sz="800" b="0" i="0" u="none" baseline="0">
              <a:solidFill>
                <a:srgbClr val="0000FF"/>
              </a:solidFill>
              <a:latin typeface="Arial"/>
              <a:ea typeface="Arial"/>
              <a:cs typeface="Arial"/>
            </a:rPr>
            <a:t> </a:t>
          </a:r>
          <a:r>
            <a:rPr lang="en-US" cap="none" sz="600" b="0" i="0" u="none" baseline="0">
              <a:solidFill>
                <a:srgbClr val="0000FF"/>
              </a:solidFill>
              <a:latin typeface="Arial"/>
              <a:ea typeface="Arial"/>
              <a:cs typeface="Arial"/>
            </a:rPr>
            <a:t>Acres 
Of Land all Over
India</a:t>
          </a:r>
        </a:p>
      </xdr:txBody>
    </xdr:sp>
    <xdr:clientData/>
  </xdr:oneCellAnchor>
  <xdr:oneCellAnchor>
    <xdr:from>
      <xdr:col>13</xdr:col>
      <xdr:colOff>514350</xdr:colOff>
      <xdr:row>14</xdr:row>
      <xdr:rowOff>371475</xdr:rowOff>
    </xdr:from>
    <xdr:ext cx="1171575" cy="285750"/>
    <xdr:sp>
      <xdr:nvSpPr>
        <xdr:cNvPr id="29" name="TextBox 32"/>
        <xdr:cNvSpPr txBox="1">
          <a:spLocks noChangeArrowheads="1"/>
        </xdr:cNvSpPr>
      </xdr:nvSpPr>
      <xdr:spPr>
        <a:xfrm>
          <a:off x="8515350" y="4076700"/>
          <a:ext cx="1171575" cy="285750"/>
        </a:xfrm>
        <a:prstGeom prst="rect">
          <a:avLst/>
        </a:prstGeom>
        <a:noFill/>
        <a:ln w="9525" cmpd="sng">
          <a:noFill/>
        </a:ln>
      </xdr:spPr>
      <xdr:txBody>
        <a:bodyPr vertOverflow="clip" wrap="square">
          <a:spAutoFit/>
        </a:bodyPr>
        <a:p>
          <a:pPr algn="ctr">
            <a:defRPr/>
          </a:pPr>
          <a:r>
            <a:rPr lang="en-US" cap="none" sz="800" b="1" i="0" u="none" baseline="0">
              <a:solidFill>
                <a:srgbClr val="0000FF"/>
              </a:solidFill>
              <a:latin typeface="Arial"/>
              <a:ea typeface="Arial"/>
              <a:cs typeface="Arial"/>
            </a:rPr>
            <a:t>900,000</a:t>
          </a:r>
          <a:r>
            <a:rPr lang="en-US" cap="none" sz="800" b="0" i="0" u="none" baseline="0">
              <a:solidFill>
                <a:srgbClr val="0000FF"/>
              </a:solidFill>
              <a:latin typeface="Arial"/>
              <a:ea typeface="Arial"/>
              <a:cs typeface="Arial"/>
            </a:rPr>
            <a:t> </a:t>
          </a:r>
          <a:r>
            <a:rPr lang="en-US" cap="none" sz="600" b="0" i="0" u="none" baseline="0">
              <a:solidFill>
                <a:srgbClr val="0000FF"/>
              </a:solidFill>
              <a:latin typeface="Arial"/>
              <a:ea typeface="Arial"/>
              <a:cs typeface="Arial"/>
            </a:rPr>
            <a:t>Acres 
Of Land For Setting Up Schools</a:t>
          </a:r>
        </a:p>
      </xdr:txBody>
    </xdr:sp>
    <xdr:clientData/>
  </xdr:oneCellAnchor>
  <xdr:twoCellAnchor>
    <xdr:from>
      <xdr:col>9</xdr:col>
      <xdr:colOff>495300</xdr:colOff>
      <xdr:row>17</xdr:row>
      <xdr:rowOff>314325</xdr:rowOff>
    </xdr:from>
    <xdr:to>
      <xdr:col>13</xdr:col>
      <xdr:colOff>400050</xdr:colOff>
      <xdr:row>20</xdr:row>
      <xdr:rowOff>247650</xdr:rowOff>
    </xdr:to>
    <xdr:sp>
      <xdr:nvSpPr>
        <xdr:cNvPr id="30" name="Oval 33"/>
        <xdr:cNvSpPr>
          <a:spLocks/>
        </xdr:cNvSpPr>
      </xdr:nvSpPr>
      <xdr:spPr>
        <a:xfrm>
          <a:off x="5657850" y="5191125"/>
          <a:ext cx="2743200" cy="110490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The Indian 
Primary &amp; Secondary Education 
Mega Project  
</a:t>
          </a:r>
          <a:r>
            <a:rPr lang="en-US" cap="none" sz="1000" b="1" i="0" u="none" baseline="0">
              <a:solidFill>
                <a:srgbClr val="FF0000"/>
              </a:solidFill>
              <a:latin typeface="Arial"/>
              <a:ea typeface="Arial"/>
              <a:cs typeface="Arial"/>
            </a:rPr>
            <a:t>( Executive Board )</a:t>
          </a:r>
        </a:p>
      </xdr:txBody>
    </xdr:sp>
    <xdr:clientData/>
  </xdr:twoCellAnchor>
  <xdr:twoCellAnchor>
    <xdr:from>
      <xdr:col>10</xdr:col>
      <xdr:colOff>942975</xdr:colOff>
      <xdr:row>16</xdr:row>
      <xdr:rowOff>161925</xdr:rowOff>
    </xdr:from>
    <xdr:to>
      <xdr:col>10</xdr:col>
      <xdr:colOff>952500</xdr:colOff>
      <xdr:row>17</xdr:row>
      <xdr:rowOff>323850</xdr:rowOff>
    </xdr:to>
    <xdr:sp>
      <xdr:nvSpPr>
        <xdr:cNvPr id="31" name="Line 34"/>
        <xdr:cNvSpPr>
          <a:spLocks/>
        </xdr:cNvSpPr>
      </xdr:nvSpPr>
      <xdr:spPr>
        <a:xfrm>
          <a:off x="6924675" y="4648200"/>
          <a:ext cx="95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17</xdr:row>
      <xdr:rowOff>114300</xdr:rowOff>
    </xdr:from>
    <xdr:to>
      <xdr:col>9</xdr:col>
      <xdr:colOff>66675</xdr:colOff>
      <xdr:row>17</xdr:row>
      <xdr:rowOff>314325</xdr:rowOff>
    </xdr:to>
    <xdr:sp>
      <xdr:nvSpPr>
        <xdr:cNvPr id="32" name="TextBox 36"/>
        <xdr:cNvSpPr txBox="1">
          <a:spLocks noChangeArrowheads="1"/>
        </xdr:cNvSpPr>
      </xdr:nvSpPr>
      <xdr:spPr>
        <a:xfrm>
          <a:off x="3867150" y="4991100"/>
          <a:ext cx="1362075" cy="2000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Land For Equity Deal</a:t>
          </a:r>
        </a:p>
      </xdr:txBody>
    </xdr:sp>
    <xdr:clientData/>
  </xdr:twoCellAnchor>
  <xdr:twoCellAnchor>
    <xdr:from>
      <xdr:col>7</xdr:col>
      <xdr:colOff>342900</xdr:colOff>
      <xdr:row>15</xdr:row>
      <xdr:rowOff>276225</xdr:rowOff>
    </xdr:from>
    <xdr:to>
      <xdr:col>8</xdr:col>
      <xdr:colOff>209550</xdr:colOff>
      <xdr:row>17</xdr:row>
      <xdr:rowOff>76200</xdr:rowOff>
    </xdr:to>
    <xdr:sp>
      <xdr:nvSpPr>
        <xdr:cNvPr id="33" name="Line 37"/>
        <xdr:cNvSpPr>
          <a:spLocks/>
        </xdr:cNvSpPr>
      </xdr:nvSpPr>
      <xdr:spPr>
        <a:xfrm flipV="1">
          <a:off x="4181475" y="4371975"/>
          <a:ext cx="676275" cy="581025"/>
        </a:xfrm>
        <a:prstGeom prst="line">
          <a:avLst/>
        </a:prstGeom>
        <a:noFill/>
        <a:ln w="9525" cmpd="sng">
          <a:solidFill>
            <a:srgbClr val="000000"/>
          </a:solidFill>
          <a:prstDash val="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16</xdr:row>
      <xdr:rowOff>152400</xdr:rowOff>
    </xdr:from>
    <xdr:to>
      <xdr:col>11</xdr:col>
      <xdr:colOff>419100</xdr:colOff>
      <xdr:row>17</xdr:row>
      <xdr:rowOff>95250</xdr:rowOff>
    </xdr:to>
    <xdr:sp>
      <xdr:nvSpPr>
        <xdr:cNvPr id="34" name="Line 38"/>
        <xdr:cNvSpPr>
          <a:spLocks/>
        </xdr:cNvSpPr>
      </xdr:nvSpPr>
      <xdr:spPr>
        <a:xfrm flipV="1">
          <a:off x="4210050" y="4638675"/>
          <a:ext cx="3152775" cy="333375"/>
        </a:xfrm>
        <a:prstGeom prst="line">
          <a:avLst/>
        </a:prstGeom>
        <a:noFill/>
        <a:ln w="9525" cmpd="sng">
          <a:solidFill>
            <a:srgbClr val="000000"/>
          </a:solidFill>
          <a:prstDash val="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942975</xdr:colOff>
      <xdr:row>20</xdr:row>
      <xdr:rowOff>266700</xdr:rowOff>
    </xdr:from>
    <xdr:to>
      <xdr:col>10</xdr:col>
      <xdr:colOff>942975</xdr:colOff>
      <xdr:row>39</xdr:row>
      <xdr:rowOff>28575</xdr:rowOff>
    </xdr:to>
    <xdr:sp>
      <xdr:nvSpPr>
        <xdr:cNvPr id="35" name="Line 39"/>
        <xdr:cNvSpPr>
          <a:spLocks/>
        </xdr:cNvSpPr>
      </xdr:nvSpPr>
      <xdr:spPr>
        <a:xfrm>
          <a:off x="6924675" y="6315075"/>
          <a:ext cx="0" cy="6810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95250</xdr:rowOff>
    </xdr:from>
    <xdr:to>
      <xdr:col>16</xdr:col>
      <xdr:colOff>638175</xdr:colOff>
      <xdr:row>39</xdr:row>
      <xdr:rowOff>104775</xdr:rowOff>
    </xdr:to>
    <xdr:sp>
      <xdr:nvSpPr>
        <xdr:cNvPr id="36" name="Line 40"/>
        <xdr:cNvSpPr>
          <a:spLocks/>
        </xdr:cNvSpPr>
      </xdr:nvSpPr>
      <xdr:spPr>
        <a:xfrm>
          <a:off x="1514475" y="13192125"/>
          <a:ext cx="9248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39</xdr:row>
      <xdr:rowOff>85725</xdr:rowOff>
    </xdr:from>
    <xdr:to>
      <xdr:col>5</xdr:col>
      <xdr:colOff>552450</xdr:colOff>
      <xdr:row>40</xdr:row>
      <xdr:rowOff>133350</xdr:rowOff>
    </xdr:to>
    <xdr:sp>
      <xdr:nvSpPr>
        <xdr:cNvPr id="37" name="Line 41"/>
        <xdr:cNvSpPr>
          <a:spLocks/>
        </xdr:cNvSpPr>
      </xdr:nvSpPr>
      <xdr:spPr>
        <a:xfrm>
          <a:off x="3429000" y="131826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85725</xdr:rowOff>
    </xdr:from>
    <xdr:to>
      <xdr:col>3</xdr:col>
      <xdr:colOff>0</xdr:colOff>
      <xdr:row>40</xdr:row>
      <xdr:rowOff>123825</xdr:rowOff>
    </xdr:to>
    <xdr:sp>
      <xdr:nvSpPr>
        <xdr:cNvPr id="38" name="Line 42"/>
        <xdr:cNvSpPr>
          <a:spLocks/>
        </xdr:cNvSpPr>
      </xdr:nvSpPr>
      <xdr:spPr>
        <a:xfrm>
          <a:off x="1514475" y="1318260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619125</xdr:colOff>
      <xdr:row>35</xdr:row>
      <xdr:rowOff>266700</xdr:rowOff>
    </xdr:from>
    <xdr:ext cx="2524125" cy="523875"/>
    <xdr:sp>
      <xdr:nvSpPr>
        <xdr:cNvPr id="39" name="TextBox 43"/>
        <xdr:cNvSpPr txBox="1">
          <a:spLocks noChangeArrowheads="1"/>
        </xdr:cNvSpPr>
      </xdr:nvSpPr>
      <xdr:spPr>
        <a:xfrm>
          <a:off x="5781675" y="11801475"/>
          <a:ext cx="2524125" cy="523875"/>
        </a:xfrm>
        <a:prstGeom prst="rect">
          <a:avLst/>
        </a:prstGeom>
        <a:noFill/>
        <a:ln w="9525" cmpd="sng">
          <a:noFill/>
        </a:ln>
      </xdr:spPr>
      <xdr:txBody>
        <a:bodyPr vertOverflow="clip" wrap="square"/>
        <a:p>
          <a:pPr algn="l">
            <a:defRPr/>
          </a:pPr>
          <a:r>
            <a:rPr lang="en-US" cap="none" sz="900" b="1" i="0" u="none" baseline="0">
              <a:solidFill>
                <a:srgbClr val="FF0000"/>
              </a:solidFill>
              <a:latin typeface="Arial"/>
              <a:ea typeface="Arial"/>
              <a:cs typeface="Arial"/>
            </a:rPr>
            <a:t>Execute </a:t>
          </a:r>
          <a:r>
            <a:rPr lang="en-US" cap="none" sz="900" b="1" i="0" u="sng" baseline="0">
              <a:solidFill>
                <a:srgbClr val="0000FF"/>
              </a:solidFill>
              <a:latin typeface="Arial"/>
              <a:ea typeface="Arial"/>
              <a:cs typeface="Arial"/>
            </a:rPr>
            <a:t>US $ 131.38  Billion </a:t>
          </a:r>
          <a:r>
            <a:rPr lang="en-US" cap="none" sz="900" b="1" i="0" u="none" baseline="0">
              <a:solidFill>
                <a:srgbClr val="FF0000"/>
              </a:solidFill>
              <a:latin typeface="Arial"/>
              <a:ea typeface="Arial"/>
              <a:cs typeface="Arial"/>
            </a:rPr>
            <a:t>Primary &amp; Secondary Education Mega Project between 2012 - 2023</a:t>
          </a:r>
        </a:p>
      </xdr:txBody>
    </xdr:sp>
    <xdr:clientData/>
  </xdr:oneCellAnchor>
  <xdr:twoCellAnchor>
    <xdr:from>
      <xdr:col>13</xdr:col>
      <xdr:colOff>600075</xdr:colOff>
      <xdr:row>39</xdr:row>
      <xdr:rowOff>95250</xdr:rowOff>
    </xdr:from>
    <xdr:to>
      <xdr:col>13</xdr:col>
      <xdr:colOff>600075</xdr:colOff>
      <xdr:row>40</xdr:row>
      <xdr:rowOff>142875</xdr:rowOff>
    </xdr:to>
    <xdr:sp>
      <xdr:nvSpPr>
        <xdr:cNvPr id="40" name="Line 44"/>
        <xdr:cNvSpPr>
          <a:spLocks/>
        </xdr:cNvSpPr>
      </xdr:nvSpPr>
      <xdr:spPr>
        <a:xfrm>
          <a:off x="8601075" y="131921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39</xdr:row>
      <xdr:rowOff>95250</xdr:rowOff>
    </xdr:from>
    <xdr:to>
      <xdr:col>9</xdr:col>
      <xdr:colOff>542925</xdr:colOff>
      <xdr:row>40</xdr:row>
      <xdr:rowOff>142875</xdr:rowOff>
    </xdr:to>
    <xdr:sp>
      <xdr:nvSpPr>
        <xdr:cNvPr id="41" name="Line 45"/>
        <xdr:cNvSpPr>
          <a:spLocks/>
        </xdr:cNvSpPr>
      </xdr:nvSpPr>
      <xdr:spPr>
        <a:xfrm flipH="1">
          <a:off x="5705475" y="131921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542925</xdr:colOff>
      <xdr:row>40</xdr:row>
      <xdr:rowOff>133350</xdr:rowOff>
    </xdr:from>
    <xdr:ext cx="914400" cy="476250"/>
    <xdr:sp>
      <xdr:nvSpPr>
        <xdr:cNvPr id="42" name="TextBox 46"/>
        <xdr:cNvSpPr txBox="1">
          <a:spLocks noChangeArrowheads="1"/>
        </xdr:cNvSpPr>
      </xdr:nvSpPr>
      <xdr:spPr>
        <a:xfrm>
          <a:off x="1047750" y="13620750"/>
          <a:ext cx="914400" cy="4762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Bootstrap I
</a:t>
          </a:r>
          <a:r>
            <a:rPr lang="en-US" cap="none" sz="1000" b="1" i="0" u="none" baseline="0">
              <a:solidFill>
                <a:srgbClr val="0000FF"/>
              </a:solidFill>
              <a:latin typeface="Arial"/>
              <a:ea typeface="Arial"/>
              <a:cs typeface="Arial"/>
            </a:rPr>
            <a:t>Q1 - Q4 2011</a:t>
          </a:r>
        </a:p>
      </xdr:txBody>
    </xdr:sp>
    <xdr:clientData/>
  </xdr:oneCellAnchor>
  <xdr:oneCellAnchor>
    <xdr:from>
      <xdr:col>5</xdr:col>
      <xdr:colOff>38100</xdr:colOff>
      <xdr:row>40</xdr:row>
      <xdr:rowOff>161925</xdr:rowOff>
    </xdr:from>
    <xdr:ext cx="1019175" cy="361950"/>
    <xdr:sp>
      <xdr:nvSpPr>
        <xdr:cNvPr id="43" name="TextBox 47"/>
        <xdr:cNvSpPr txBox="1">
          <a:spLocks noChangeArrowheads="1"/>
        </xdr:cNvSpPr>
      </xdr:nvSpPr>
      <xdr:spPr>
        <a:xfrm>
          <a:off x="2914650" y="13649325"/>
          <a:ext cx="1019175" cy="3619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Bootstrap II
</a:t>
          </a:r>
          <a:r>
            <a:rPr lang="en-US" cap="none" sz="1000" b="1" i="0" u="none" baseline="0">
              <a:solidFill>
                <a:srgbClr val="0000FF"/>
              </a:solidFill>
              <a:latin typeface="Arial"/>
              <a:ea typeface="Arial"/>
              <a:cs typeface="Arial"/>
            </a:rPr>
            <a:t>Q1 - Q4 2012</a:t>
          </a:r>
        </a:p>
      </xdr:txBody>
    </xdr:sp>
    <xdr:clientData/>
  </xdr:oneCellAnchor>
  <xdr:oneCellAnchor>
    <xdr:from>
      <xdr:col>9</xdr:col>
      <xdr:colOff>219075</xdr:colOff>
      <xdr:row>40</xdr:row>
      <xdr:rowOff>152400</xdr:rowOff>
    </xdr:from>
    <xdr:ext cx="647700" cy="361950"/>
    <xdr:sp>
      <xdr:nvSpPr>
        <xdr:cNvPr id="44" name="TextBox 48"/>
        <xdr:cNvSpPr txBox="1">
          <a:spLocks noChangeArrowheads="1"/>
        </xdr:cNvSpPr>
      </xdr:nvSpPr>
      <xdr:spPr>
        <a:xfrm>
          <a:off x="5381625" y="13639800"/>
          <a:ext cx="647700" cy="361950"/>
        </a:xfrm>
        <a:prstGeom prst="rect">
          <a:avLst/>
        </a:prstGeom>
        <a:noFill/>
        <a:ln w="9525" cmpd="sng">
          <a:noFill/>
        </a:ln>
      </xdr:spPr>
      <xdr:txBody>
        <a:bodyPr vertOverflow="clip" wrap="square">
          <a:spAutoFit/>
        </a:bodyPr>
        <a:p>
          <a:pPr algn="ctr">
            <a:defRPr/>
          </a:pPr>
          <a:r>
            <a:rPr lang="en-US" cap="none" sz="1000" b="1" i="0" u="none" baseline="0">
              <a:latin typeface="Arial"/>
              <a:ea typeface="Arial"/>
              <a:cs typeface="Arial"/>
            </a:rPr>
            <a:t>Phase I
</a:t>
          </a:r>
          <a:r>
            <a:rPr lang="en-US" cap="none" sz="1000" b="1" i="0" u="none" baseline="0">
              <a:solidFill>
                <a:srgbClr val="0000FF"/>
              </a:solidFill>
              <a:latin typeface="Arial"/>
              <a:ea typeface="Arial"/>
              <a:cs typeface="Arial"/>
            </a:rPr>
            <a:t>2012-2014</a:t>
          </a:r>
        </a:p>
      </xdr:txBody>
    </xdr:sp>
    <xdr:clientData/>
  </xdr:oneCellAnchor>
  <xdr:twoCellAnchor>
    <xdr:from>
      <xdr:col>16</xdr:col>
      <xdr:colOff>638175</xdr:colOff>
      <xdr:row>39</xdr:row>
      <xdr:rowOff>104775</xdr:rowOff>
    </xdr:from>
    <xdr:to>
      <xdr:col>16</xdr:col>
      <xdr:colOff>638175</xdr:colOff>
      <xdr:row>40</xdr:row>
      <xdr:rowOff>142875</xdr:rowOff>
    </xdr:to>
    <xdr:sp>
      <xdr:nvSpPr>
        <xdr:cNvPr id="45" name="Line 49"/>
        <xdr:cNvSpPr>
          <a:spLocks/>
        </xdr:cNvSpPr>
      </xdr:nvSpPr>
      <xdr:spPr>
        <a:xfrm>
          <a:off x="10763250" y="1320165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276225</xdr:colOff>
      <xdr:row>40</xdr:row>
      <xdr:rowOff>152400</xdr:rowOff>
    </xdr:from>
    <xdr:ext cx="647700" cy="361950"/>
    <xdr:sp>
      <xdr:nvSpPr>
        <xdr:cNvPr id="46" name="TextBox 50"/>
        <xdr:cNvSpPr txBox="1">
          <a:spLocks noChangeArrowheads="1"/>
        </xdr:cNvSpPr>
      </xdr:nvSpPr>
      <xdr:spPr>
        <a:xfrm>
          <a:off x="8277225" y="13639800"/>
          <a:ext cx="647700" cy="361950"/>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Arial"/>
              <a:ea typeface="Arial"/>
              <a:cs typeface="Arial"/>
            </a:rPr>
            <a:t>Phase II</a:t>
          </a:r>
          <a:r>
            <a:rPr lang="en-US" cap="none" sz="1000" b="1" i="0" u="none" baseline="0">
              <a:solidFill>
                <a:srgbClr val="0000FF"/>
              </a:solidFill>
              <a:latin typeface="Arial"/>
              <a:ea typeface="Arial"/>
              <a:cs typeface="Arial"/>
            </a:rPr>
            <a:t>
2015-2017</a:t>
          </a:r>
        </a:p>
      </xdr:txBody>
    </xdr:sp>
    <xdr:clientData/>
  </xdr:oneCellAnchor>
  <xdr:oneCellAnchor>
    <xdr:from>
      <xdr:col>16</xdr:col>
      <xdr:colOff>323850</xdr:colOff>
      <xdr:row>40</xdr:row>
      <xdr:rowOff>171450</xdr:rowOff>
    </xdr:from>
    <xdr:ext cx="647700" cy="361950"/>
    <xdr:sp>
      <xdr:nvSpPr>
        <xdr:cNvPr id="47" name="TextBox 51"/>
        <xdr:cNvSpPr txBox="1">
          <a:spLocks noChangeArrowheads="1"/>
        </xdr:cNvSpPr>
      </xdr:nvSpPr>
      <xdr:spPr>
        <a:xfrm>
          <a:off x="10448925" y="13658850"/>
          <a:ext cx="647700" cy="361950"/>
        </a:xfrm>
        <a:prstGeom prst="rect">
          <a:avLst/>
        </a:prstGeom>
        <a:noFill/>
        <a:ln w="9525" cmpd="sng">
          <a:noFill/>
        </a:ln>
      </xdr:spPr>
      <xdr:txBody>
        <a:bodyPr vertOverflow="clip" wrap="square">
          <a:spAutoFit/>
        </a:bodyPr>
        <a:p>
          <a:pPr algn="ctr">
            <a:defRPr/>
          </a:pPr>
          <a:r>
            <a:rPr lang="en-US" cap="none" sz="1000" b="1" i="0" u="none" baseline="0">
              <a:latin typeface="Arial"/>
              <a:ea typeface="Arial"/>
              <a:cs typeface="Arial"/>
            </a:rPr>
            <a:t>Phase III
</a:t>
          </a:r>
          <a:r>
            <a:rPr lang="en-US" cap="none" sz="1000" b="1" i="0" u="none" baseline="0">
              <a:solidFill>
                <a:srgbClr val="0000FF"/>
              </a:solidFill>
              <a:latin typeface="Arial"/>
              <a:ea typeface="Arial"/>
              <a:cs typeface="Arial"/>
            </a:rPr>
            <a:t>2018-2023</a:t>
          </a:r>
        </a:p>
      </xdr:txBody>
    </xdr:sp>
    <xdr:clientData/>
  </xdr:oneCellAnchor>
  <xdr:twoCellAnchor>
    <xdr:from>
      <xdr:col>1</xdr:col>
      <xdr:colOff>85725</xdr:colOff>
      <xdr:row>21</xdr:row>
      <xdr:rowOff>219075</xdr:rowOff>
    </xdr:from>
    <xdr:to>
      <xdr:col>9</xdr:col>
      <xdr:colOff>247650</xdr:colOff>
      <xdr:row>38</xdr:row>
      <xdr:rowOff>314325</xdr:rowOff>
    </xdr:to>
    <xdr:sp>
      <xdr:nvSpPr>
        <xdr:cNvPr id="48" name="Rectangle 52"/>
        <xdr:cNvSpPr>
          <a:spLocks/>
        </xdr:cNvSpPr>
      </xdr:nvSpPr>
      <xdr:spPr>
        <a:xfrm>
          <a:off x="381000" y="6657975"/>
          <a:ext cx="5029200" cy="6362700"/>
        </a:xfrm>
        <a:prstGeom prst="rect">
          <a:avLst/>
        </a:prstGeom>
        <a:solidFill>
          <a:srgbClr val="FFFF00"/>
        </a:solid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Note on PSU Land Based Urban Equity Withdrawl  :</a:t>
          </a:r>
          <a:r>
            <a:rPr lang="en-US" cap="none" sz="1000" b="1"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If just </a:t>
          </a:r>
          <a:r>
            <a:rPr lang="en-US" cap="none" sz="1000" b="1" i="0" u="none" baseline="0">
              <a:solidFill>
                <a:srgbClr val="000000"/>
              </a:solidFill>
              <a:latin typeface="Arial"/>
              <a:ea typeface="Arial"/>
              <a:cs typeface="Arial"/>
            </a:rPr>
            <a:t>10</a:t>
          </a:r>
          <a:r>
            <a:rPr lang="en-US" cap="none" sz="1000" b="1"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1" i="0" u="none" baseline="0">
              <a:solidFill>
                <a:srgbClr val="FF0000"/>
              </a:solidFill>
              <a:latin typeface="Arial"/>
              <a:ea typeface="Arial"/>
              <a:cs typeface="Arial"/>
            </a:rPr>
            <a:t> </a:t>
          </a:r>
          <a:r>
            <a:rPr lang="en-US" cap="none" sz="1000" b="0" i="0" u="none" baseline="0">
              <a:latin typeface="Arial"/>
              <a:ea typeface="Arial"/>
              <a:cs typeface="Arial"/>
            </a:rPr>
            <a:t>of the land  transferred in Metros and Large Towns to the ISIC from PSU's is </a:t>
          </a:r>
          <a:r>
            <a:rPr lang="en-US" cap="none" sz="1000" b="0" i="0" u="sng" baseline="0">
              <a:latin typeface="Arial"/>
              <a:ea typeface="Arial"/>
              <a:cs typeface="Arial"/>
            </a:rPr>
            <a:t>prime real estate</a:t>
          </a:r>
          <a:r>
            <a:rPr lang="en-US" cap="none" sz="1000" b="0" i="0" u="none" baseline="0">
              <a:latin typeface="Arial"/>
              <a:ea typeface="Arial"/>
              <a:cs typeface="Arial"/>
            </a:rPr>
            <a:t> it will be approximately 3,000 Acres ( all over India as the SPV in all will have 9,30,000 acres, of which 30,000 acres will be held in the Land Bank while 900,000 will go for the school project &amp; Healthcare project). This </a:t>
          </a:r>
          <a:r>
            <a:rPr lang="en-US" cap="none" sz="1000" b="1" i="0" u="none" baseline="0">
              <a:latin typeface="Arial"/>
              <a:ea typeface="Arial"/>
              <a:cs typeface="Arial"/>
            </a:rPr>
            <a:t>10 %</a:t>
          </a:r>
          <a:r>
            <a:rPr lang="en-US" cap="none" sz="1000" b="0" i="0" u="none" baseline="0">
              <a:latin typeface="Arial"/>
              <a:ea typeface="Arial"/>
              <a:cs typeface="Arial"/>
            </a:rPr>
            <a:t>  land will be worth approximately </a:t>
          </a:r>
          <a:r>
            <a:rPr lang="en-US" cap="none" sz="1000" b="1" i="0" u="none" baseline="0">
              <a:latin typeface="Arial"/>
              <a:ea typeface="Arial"/>
              <a:cs typeface="Arial"/>
            </a:rPr>
            <a:t>180,000</a:t>
          </a:r>
          <a:r>
            <a:rPr lang="en-US" cap="none" sz="1000" b="0" i="0" u="none" baseline="0">
              <a:latin typeface="Arial"/>
              <a:ea typeface="Arial"/>
              <a:cs typeface="Arial"/>
            </a:rPr>
            <a:t> crores  ( Approximate land cost in a Metro per acre has been taken as Rs 60 Crores while actual prices range from Rs 400 Crores / Acre in Mumbai to Rs 2 Crores / Acre in a small town ). 
The land bank will make the SPV one of the </a:t>
          </a:r>
          <a:r>
            <a:rPr lang="en-US" cap="none" sz="1000" b="0" i="0" u="sng" baseline="0">
              <a:latin typeface="Arial"/>
              <a:ea typeface="Arial"/>
              <a:cs typeface="Arial"/>
            </a:rPr>
            <a:t>highest net worth companies on the Indian Stock Exchanges</a:t>
          </a:r>
          <a:r>
            <a:rPr lang="en-US" cap="none" sz="1000" b="0" i="0" u="none" baseline="0">
              <a:latin typeface="Arial"/>
              <a:ea typeface="Arial"/>
              <a:cs typeface="Arial"/>
            </a:rPr>
            <a:t>. </a:t>
          </a:r>
          <a:r>
            <a:rPr lang="en-US" cap="none" sz="1000" b="0" i="0" u="none" baseline="0">
              <a:latin typeface="Arial"/>
              <a:ea typeface="Arial"/>
              <a:cs typeface="Arial"/>
            </a:rPr>
            <a:t>It will then be possible for the SPV to raise its own resources by selling land ( T</a:t>
          </a:r>
          <a:r>
            <a:rPr lang="en-US" cap="none" sz="1000" b="0" i="0" u="none" baseline="0">
              <a:solidFill>
                <a:srgbClr val="0000FF"/>
              </a:solidFill>
              <a:latin typeface="Arial"/>
              <a:ea typeface="Arial"/>
              <a:cs typeface="Arial"/>
            </a:rPr>
            <a:t>hrough a competitive and transperant bidding process</a:t>
          </a:r>
          <a:r>
            <a:rPr lang="en-US" cap="none" sz="1000" b="0" i="0" u="none" baseline="0">
              <a:latin typeface="Arial"/>
              <a:ea typeface="Arial"/>
              <a:cs typeface="Arial"/>
            </a:rPr>
            <a:t> )  to developers or by issuing long term tax free bonds on par with RBI bonds. Central and state governments will take land from PSU 's and state government undertakings which are </a:t>
          </a:r>
          <a:r>
            <a:rPr lang="en-US" cap="none" sz="1000" b="0" i="0" u="sng" baseline="0">
              <a:latin typeface="Arial"/>
              <a:ea typeface="Arial"/>
              <a:cs typeface="Arial"/>
            </a:rPr>
            <a:t>not utilizing the land optimally</a:t>
          </a:r>
          <a:r>
            <a:rPr lang="en-US" cap="none" sz="1000" b="0" i="0" u="none" baseline="0">
              <a:latin typeface="Arial"/>
              <a:ea typeface="Arial"/>
              <a:cs typeface="Arial"/>
            </a:rPr>
            <a:t> and transfer it to the ISIC </a:t>
          </a:r>
          <a:r>
            <a:rPr lang="en-US" cap="none" sz="1000" b="0" i="0" u="sng" baseline="0">
              <a:latin typeface="Arial"/>
              <a:ea typeface="Arial"/>
              <a:cs typeface="Arial"/>
            </a:rPr>
            <a:t>which is working towards a National Mission</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The Chief Secrateries of the 28 states will be on the board of the ISIC so each states interests will be fully protected.  
</a:t>
          </a:r>
          <a:r>
            <a:rPr lang="en-US" cap="none" sz="1000" b="1" i="0" u="none" baseline="0">
              <a:solidFill>
                <a:srgbClr val="000000"/>
              </a:solidFill>
              <a:latin typeface="Arial"/>
              <a:ea typeface="Arial"/>
              <a:cs typeface="Arial"/>
            </a:rPr>
            <a:t>Addressing PSU Concerns  </a:t>
          </a:r>
          <a:r>
            <a:rPr lang="en-US" cap="none" sz="1000" b="0" i="0" u="none" baseline="0">
              <a:latin typeface="Arial"/>
              <a:ea typeface="Arial"/>
              <a:cs typeface="Arial"/>
            </a:rPr>
            <a:t>
To fully accomodate the </a:t>
          </a:r>
          <a:r>
            <a:rPr lang="en-US" cap="none" sz="1000" b="0" i="0" u="sng" baseline="0">
              <a:latin typeface="Arial"/>
              <a:ea typeface="Arial"/>
              <a:cs typeface="Arial"/>
            </a:rPr>
            <a:t>commercial concerns</a:t>
          </a:r>
          <a:r>
            <a:rPr lang="en-US" cap="none" sz="1000" b="0" i="0" u="none" baseline="0">
              <a:latin typeface="Arial"/>
              <a:ea typeface="Arial"/>
              <a:cs typeface="Arial"/>
            </a:rPr>
            <a:t> of PSU and their government and </a:t>
          </a:r>
          <a:r>
            <a:rPr lang="en-US" cap="none" sz="1000" b="0" i="0" u="sng" baseline="0">
              <a:latin typeface="Arial"/>
              <a:ea typeface="Arial"/>
              <a:cs typeface="Arial"/>
            </a:rPr>
            <a:t>private shareholders</a:t>
          </a:r>
          <a:r>
            <a:rPr lang="en-US" cap="none" sz="1000" b="0" i="0" u="none" baseline="0">
              <a:latin typeface="Arial"/>
              <a:ea typeface="Arial"/>
              <a:cs typeface="Arial"/>
            </a:rPr>
            <a:t>, they will get an </a:t>
          </a:r>
          <a:r>
            <a:rPr lang="en-US" cap="none" sz="1000" b="0" i="0" u="sng" baseline="0">
              <a:latin typeface="Arial"/>
              <a:ea typeface="Arial"/>
              <a:cs typeface="Arial"/>
            </a:rPr>
            <a:t>enhanced FSI</a:t>
          </a:r>
          <a:r>
            <a:rPr lang="en-US" cap="none" sz="1000" b="0" i="0" u="none" baseline="0">
              <a:latin typeface="Arial"/>
              <a:ea typeface="Arial"/>
              <a:cs typeface="Arial"/>
            </a:rPr>
            <a:t> ( either on the same plot or on their other properties that </a:t>
          </a:r>
          <a:r>
            <a:rPr lang="en-US" cap="none" sz="1000" b="0" i="0" u="sng" baseline="0">
              <a:latin typeface="Arial"/>
              <a:ea typeface="Arial"/>
              <a:cs typeface="Arial"/>
            </a:rPr>
            <a:t>are not</a:t>
          </a:r>
          <a:r>
            <a:rPr lang="en-US" cap="none" sz="1000" b="0" i="0" u="none" baseline="0">
              <a:latin typeface="Arial"/>
              <a:ea typeface="Arial"/>
              <a:cs typeface="Arial"/>
            </a:rPr>
            <a:t> being given away ) .</a:t>
          </a:r>
          <a:r>
            <a:rPr lang="en-US" cap="none" sz="1000" b="0" i="0" u="none" baseline="0">
              <a:solidFill>
                <a:srgbClr val="FF0000"/>
              </a:solidFill>
              <a:latin typeface="Arial"/>
              <a:ea typeface="Arial"/>
              <a:cs typeface="Arial"/>
            </a:rPr>
            <a:t> For instance if a PSU is giving away prime real estate in Mumbai city</a:t>
          </a:r>
          <a:r>
            <a:rPr lang="en-US" cap="none" sz="1000" b="0" i="0" u="none" baseline="0">
              <a:latin typeface="Arial"/>
              <a:ea typeface="Arial"/>
              <a:cs typeface="Arial"/>
            </a:rPr>
            <a:t> which currently has an FSI of 2.66 , they will get an FSI of  </a:t>
          </a:r>
          <a:r>
            <a:rPr lang="en-US" cap="none" sz="1000" b="1" i="0" u="none" baseline="0">
              <a:latin typeface="Arial"/>
              <a:ea typeface="Arial"/>
              <a:cs typeface="Arial"/>
            </a:rPr>
            <a:t>3.50 </a:t>
          </a:r>
          <a:r>
            <a:rPr lang="en-US" cap="none" sz="1000" b="0" i="0" u="none" baseline="0">
              <a:latin typeface="Arial"/>
              <a:ea typeface="Arial"/>
              <a:cs typeface="Arial"/>
            </a:rPr>
            <a:t>in another property in the same locality ( if they own  two properties close to each other </a:t>
          </a:r>
          <a:r>
            <a:rPr lang="en-US" cap="none" sz="1000" b="0" i="0" u="sng" baseline="0">
              <a:latin typeface="Arial"/>
              <a:ea typeface="Arial"/>
              <a:cs typeface="Arial"/>
            </a:rPr>
            <a:t>and are giving away only one property</a:t>
          </a:r>
          <a:r>
            <a:rPr lang="en-US" cap="none" sz="1000" b="0" i="0" u="none" baseline="0">
              <a:latin typeface="Arial"/>
              <a:ea typeface="Arial"/>
              <a:cs typeface="Arial"/>
            </a:rPr>
            <a:t>)</a:t>
          </a:r>
          <a:r>
            <a:rPr lang="en-US" cap="none" sz="1000" b="1" i="0" u="none" baseline="0">
              <a:latin typeface="Arial"/>
              <a:ea typeface="Arial"/>
              <a:cs typeface="Arial"/>
            </a:rPr>
            <a:t> or</a:t>
          </a:r>
          <a:r>
            <a:rPr lang="en-US" cap="none" sz="1000" b="0" i="0" u="none" baseline="0">
              <a:latin typeface="Arial"/>
              <a:ea typeface="Arial"/>
              <a:cs typeface="Arial"/>
            </a:rPr>
            <a:t> an FSI of </a:t>
          </a:r>
          <a:r>
            <a:rPr lang="en-US" cap="none" sz="1000" b="1" i="0" u="none" baseline="0">
              <a:latin typeface="Arial"/>
              <a:ea typeface="Arial"/>
              <a:cs typeface="Arial"/>
            </a:rPr>
            <a:t> 5.0</a:t>
          </a:r>
          <a:r>
            <a:rPr lang="en-US" cap="none" sz="1000" b="0" i="0" u="none" baseline="0">
              <a:latin typeface="Arial"/>
              <a:ea typeface="Arial"/>
              <a:cs typeface="Arial"/>
            </a:rPr>
            <a:t> in a less valuable location,</a:t>
          </a:r>
          <a:r>
            <a:rPr lang="en-US" cap="none" sz="1000" b="0" i="0" u="sng" baseline="0">
              <a:latin typeface="Arial"/>
              <a:ea typeface="Arial"/>
              <a:cs typeface="Arial"/>
            </a:rPr>
            <a:t> in a manner that their commercial interest is protected</a:t>
          </a:r>
          <a:r>
            <a:rPr lang="en-US" cap="none" sz="1000" b="0" i="0" u="none" baseline="0">
              <a:latin typeface="Arial"/>
              <a:ea typeface="Arial"/>
              <a:cs typeface="Arial"/>
            </a:rPr>
            <a:t>. They could also be issued TDR's ( Transfer of Development Rights ) which they could trade on the market </a:t>
          </a:r>
          <a:r>
            <a:rPr lang="en-US" cap="none" sz="1000" b="0" i="0" u="sng" baseline="0">
              <a:latin typeface="Arial"/>
              <a:ea typeface="Arial"/>
              <a:cs typeface="Arial"/>
            </a:rPr>
            <a:t>or they could receive cash</a:t>
          </a:r>
          <a:r>
            <a:rPr lang="en-US" cap="none" sz="1000" b="0" i="0" u="none" baseline="0">
              <a:latin typeface="Arial"/>
              <a:ea typeface="Arial"/>
              <a:cs typeface="Arial"/>
            </a:rPr>
            <a:t> for the enhanced FSI that accrues on the actual sale of their plots. So , If the Plot has been granted an additional FSI of </a:t>
          </a:r>
          <a:r>
            <a:rPr lang="en-US" cap="none" sz="1000" b="1" i="0" u="none" baseline="0">
              <a:latin typeface="Arial"/>
              <a:ea typeface="Arial"/>
              <a:cs typeface="Arial"/>
            </a:rPr>
            <a:t>8</a:t>
          </a:r>
          <a:r>
            <a:rPr lang="en-US" cap="none" sz="1000" b="0" i="0" u="none" baseline="0">
              <a:latin typeface="Arial"/>
              <a:ea typeface="Arial"/>
              <a:cs typeface="Arial"/>
            </a:rPr>
            <a:t> , Cash equivalent of </a:t>
          </a:r>
          <a:r>
            <a:rPr lang="en-US" cap="none" sz="1000" b="1" i="0" u="none" baseline="0">
              <a:latin typeface="Arial"/>
              <a:ea typeface="Arial"/>
              <a:cs typeface="Arial"/>
            </a:rPr>
            <a:t>5.5</a:t>
          </a:r>
          <a:r>
            <a:rPr lang="en-US" cap="none" sz="1000" b="0" i="0" u="none" baseline="0">
              <a:latin typeface="Arial"/>
              <a:ea typeface="Arial"/>
              <a:cs typeface="Arial"/>
            </a:rPr>
            <a:t> FSI will go to the Social Infrastructure  Megaprojects  and a cash equivalent of  </a:t>
          </a:r>
          <a:r>
            <a:rPr lang="en-US" cap="none" sz="1000" b="1" i="0" u="none" baseline="0">
              <a:latin typeface="Arial"/>
              <a:ea typeface="Arial"/>
              <a:cs typeface="Arial"/>
            </a:rPr>
            <a:t>2.5</a:t>
          </a:r>
          <a:r>
            <a:rPr lang="en-US" cap="none" sz="1000" b="0" i="0" u="none" baseline="0">
              <a:latin typeface="Arial"/>
              <a:ea typeface="Arial"/>
              <a:cs typeface="Arial"/>
            </a:rPr>
            <a:t> FSI will be paid in cash or issued as TDR's to the PSU after the sale of land through a transperant bidding process to Indian or International consortia ,</a:t>
          </a:r>
          <a:r>
            <a:rPr lang="en-US" cap="none" sz="1000" b="1" i="0" u="none" baseline="0">
              <a:latin typeface="Arial"/>
              <a:ea typeface="Arial"/>
              <a:cs typeface="Arial"/>
            </a:rPr>
            <a:t> thereby avoiding any litigation from shareholders. 
 </a:t>
          </a:r>
          <a:r>
            <a:rPr lang="en-US" cap="none" sz="1000" b="0" i="0" u="none" baseline="0">
              <a:latin typeface="Arial"/>
              <a:ea typeface="Arial"/>
              <a:cs typeface="Arial"/>
            </a:rPr>
            <a:t>
It must be understood however that increased FSI requires increased Infrastructure support in terms of city amenities and better municipal infrastructure. This needs to be incorporated into the city's development plan. T</a:t>
          </a:r>
          <a:r>
            <a:rPr lang="en-US" cap="none" sz="1000" b="0" i="0" u="sng" baseline="0">
              <a:latin typeface="Arial"/>
              <a:ea typeface="Arial"/>
              <a:cs typeface="Arial"/>
            </a:rPr>
            <a:t>he land transfers and sales however can proceed immediately</a:t>
          </a:r>
          <a:r>
            <a:rPr lang="en-US" cap="none" sz="1000" b="0" i="0" u="none" baseline="0">
              <a:latin typeface="Arial"/>
              <a:ea typeface="Arial"/>
              <a:cs typeface="Arial"/>
            </a:rPr>
            <a:t> and </a:t>
          </a:r>
          <a:r>
            <a:rPr lang="en-US" cap="none" sz="1000" b="0" i="0" u="sng" baseline="0">
              <a:latin typeface="Arial"/>
              <a:ea typeface="Arial"/>
              <a:cs typeface="Arial"/>
            </a:rPr>
            <a:t>need not wait</a:t>
          </a:r>
          <a:r>
            <a:rPr lang="en-US" cap="none" sz="1000" b="0" i="0" u="none" baseline="0">
              <a:latin typeface="Arial"/>
              <a:ea typeface="Arial"/>
              <a:cs typeface="Arial"/>
            </a:rPr>
            <a:t> for the city development plans to be changed. </a:t>
          </a:r>
        </a:p>
      </xdr:txBody>
    </xdr:sp>
    <xdr:clientData/>
  </xdr:twoCellAnchor>
  <xdr:twoCellAnchor>
    <xdr:from>
      <xdr:col>10</xdr:col>
      <xdr:colOff>952500</xdr:colOff>
      <xdr:row>16</xdr:row>
      <xdr:rowOff>190500</xdr:rowOff>
    </xdr:from>
    <xdr:to>
      <xdr:col>16</xdr:col>
      <xdr:colOff>200025</xdr:colOff>
      <xdr:row>22</xdr:row>
      <xdr:rowOff>57150</xdr:rowOff>
    </xdr:to>
    <xdr:sp>
      <xdr:nvSpPr>
        <xdr:cNvPr id="49" name="Line 53"/>
        <xdr:cNvSpPr>
          <a:spLocks/>
        </xdr:cNvSpPr>
      </xdr:nvSpPr>
      <xdr:spPr>
        <a:xfrm>
          <a:off x="6934200" y="4676775"/>
          <a:ext cx="3390900" cy="22098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409575</xdr:colOff>
      <xdr:row>22</xdr:row>
      <xdr:rowOff>66675</xdr:rowOff>
    </xdr:from>
    <xdr:to>
      <xdr:col>18</xdr:col>
      <xdr:colOff>66675</xdr:colOff>
      <xdr:row>29</xdr:row>
      <xdr:rowOff>47625</xdr:rowOff>
    </xdr:to>
    <xdr:sp>
      <xdr:nvSpPr>
        <xdr:cNvPr id="50" name="Rectangle 54"/>
        <xdr:cNvSpPr>
          <a:spLocks/>
        </xdr:cNvSpPr>
      </xdr:nvSpPr>
      <xdr:spPr>
        <a:xfrm>
          <a:off x="9229725" y="6896100"/>
          <a:ext cx="2600325" cy="2343150"/>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Issue Of initial capital </a:t>
          </a:r>
          <a:r>
            <a:rPr lang="en-US" cap="none" sz="1000" b="1" i="0" u="none" baseline="0">
              <a:solidFill>
                <a:srgbClr val="FF0000"/>
              </a:solidFill>
              <a:latin typeface="Arial"/>
              <a:ea typeface="Arial"/>
              <a:cs typeface="Arial"/>
            </a:rPr>
            <a:t>(2015 - 2016)</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Stock :</a:t>
          </a:r>
          <a:r>
            <a:rPr lang="en-US" cap="none" sz="1000" b="0" i="0" u="none" baseline="0">
              <a:latin typeface="Arial"/>
              <a:ea typeface="Arial"/>
              <a:cs typeface="Arial"/>
            </a:rPr>
            <a:t> India Domestic &amp; International Offering Of  500 Million Equity Shares or Rs 100 each For a premium of @ Rs 400 Per Share to raise </a:t>
          </a:r>
          <a:r>
            <a:rPr lang="en-US" cap="none" sz="1000" b="1" i="0" u="none" baseline="0">
              <a:latin typeface="Arial"/>
              <a:ea typeface="Arial"/>
              <a:cs typeface="Arial"/>
            </a:rPr>
            <a:t>US $ 5.28 Billion as Equity</a:t>
          </a:r>
          <a:r>
            <a:rPr lang="en-US" cap="none" sz="1000" b="0" i="0" u="none" baseline="0">
              <a:latin typeface="Arial"/>
              <a:ea typeface="Arial"/>
              <a:cs typeface="Arial"/>
            </a:rPr>
            <a:t>
</a:t>
          </a:r>
          <a:r>
            <a:rPr lang="en-US" cap="none" sz="1000" b="1" i="0" u="none" baseline="0">
              <a:latin typeface="Arial"/>
              <a:ea typeface="Arial"/>
              <a:cs typeface="Arial"/>
            </a:rPr>
            <a:t>Bonds :</a:t>
          </a:r>
          <a:r>
            <a:rPr lang="en-US" cap="none" sz="1000" b="0" i="0" u="none" baseline="0">
              <a:latin typeface="Arial"/>
              <a:ea typeface="Arial"/>
              <a:cs typeface="Arial"/>
            </a:rPr>
            <a:t> </a:t>
          </a:r>
          <a:r>
            <a:rPr lang="en-US" cap="none" sz="1000" b="0" i="0" u="sng" baseline="0">
              <a:latin typeface="Arial"/>
              <a:ea typeface="Arial"/>
              <a:cs typeface="Arial"/>
            </a:rPr>
            <a:t>International Bond Offering Sufficient For </a:t>
          </a:r>
          <a:r>
            <a:rPr lang="en-US" cap="none" sz="1000" b="1" i="0" u="sng" baseline="0">
              <a:latin typeface="Arial"/>
              <a:ea typeface="Arial"/>
              <a:cs typeface="Arial"/>
            </a:rPr>
            <a:t>3</a:t>
          </a:r>
          <a:r>
            <a:rPr lang="en-US" cap="none" sz="1000" b="0" i="0" u="sng" baseline="0">
              <a:latin typeface="Arial"/>
              <a:ea typeface="Arial"/>
              <a:cs typeface="Arial"/>
            </a:rPr>
            <a:t> Years of  Project Construction</a:t>
          </a:r>
          <a:r>
            <a:rPr lang="en-US" cap="none" sz="1000" b="0" i="0" u="none" baseline="0">
              <a:latin typeface="Arial"/>
              <a:ea typeface="Arial"/>
              <a:cs typeface="Arial"/>
            </a:rPr>
            <a:t> :
Targeted Debt / Equity Ratio = </a:t>
          </a:r>
          <a:r>
            <a:rPr lang="en-US" cap="none" sz="1000" b="1" i="0" u="none" baseline="0">
              <a:latin typeface="Arial"/>
              <a:ea typeface="Arial"/>
              <a:cs typeface="Arial"/>
            </a:rPr>
            <a:t>3 : 1</a:t>
          </a:r>
          <a:r>
            <a:rPr lang="en-US" cap="none" sz="1000" b="0" i="0" u="none" baseline="0">
              <a:latin typeface="Arial"/>
              <a:ea typeface="Arial"/>
              <a:cs typeface="Arial"/>
            </a:rPr>
            <a:t>
Bond Amount = </a:t>
          </a:r>
          <a:r>
            <a:rPr lang="en-US" cap="none" sz="1000" b="1" i="0" u="none" baseline="0">
              <a:latin typeface="Arial"/>
              <a:ea typeface="Arial"/>
              <a:cs typeface="Arial"/>
            </a:rPr>
            <a:t>US $ 15.85 Billion
</a:t>
          </a:r>
          <a:r>
            <a:rPr lang="en-US" cap="none" sz="1000" b="0" i="0" u="none" baseline="0">
              <a:latin typeface="Arial"/>
              <a:ea typeface="Arial"/>
              <a:cs typeface="Arial"/>
            </a:rPr>
            <a:t>Coupon rate   =  
Duration         =  5 Years</a:t>
          </a:r>
          <a:r>
            <a:rPr lang="en-US" cap="none" sz="1000" b="0" i="0" u="none" baseline="0">
              <a:latin typeface="Arial"/>
              <a:ea typeface="Arial"/>
              <a:cs typeface="Arial"/>
            </a:rPr>
            <a:t>
</a:t>
          </a:r>
        </a:p>
      </xdr:txBody>
    </xdr:sp>
    <xdr:clientData/>
  </xdr:twoCellAnchor>
  <xdr:twoCellAnchor>
    <xdr:from>
      <xdr:col>1</xdr:col>
      <xdr:colOff>152400</xdr:colOff>
      <xdr:row>47</xdr:row>
      <xdr:rowOff>38100</xdr:rowOff>
    </xdr:from>
    <xdr:to>
      <xdr:col>17</xdr:col>
      <xdr:colOff>390525</xdr:colOff>
      <xdr:row>50</xdr:row>
      <xdr:rowOff>9525</xdr:rowOff>
    </xdr:to>
    <xdr:sp>
      <xdr:nvSpPr>
        <xdr:cNvPr id="51" name="Rectangle 55"/>
        <xdr:cNvSpPr>
          <a:spLocks/>
        </xdr:cNvSpPr>
      </xdr:nvSpPr>
      <xdr:spPr>
        <a:xfrm>
          <a:off x="447675" y="16182975"/>
          <a:ext cx="10934700" cy="1143000"/>
        </a:xfrm>
        <a:prstGeom prst="rect">
          <a:avLst/>
        </a:prstGeom>
        <a:solidFill>
          <a:srgbClr val="FFFF00"/>
        </a:solid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
</a:t>
          </a:r>
          <a:r>
            <a:rPr lang="en-US" cap="none" sz="1000" b="1" i="0" u="none" baseline="0">
              <a:solidFill>
                <a:srgbClr val="0000FF"/>
              </a:solidFill>
              <a:latin typeface="Arial"/>
              <a:ea typeface="Arial"/>
              <a:cs typeface="Arial"/>
            </a:rPr>
            <a:t>Note on SPV Executive / Regulatory Powers : </a:t>
          </a:r>
          <a:r>
            <a:rPr lang="en-US" cap="none" sz="1000" b="1" i="0" u="none" baseline="0">
              <a:solidFill>
                <a:srgbClr val="FF0000"/>
              </a:solidFill>
              <a:latin typeface="Arial"/>
              <a:ea typeface="Arial"/>
              <a:cs typeface="Arial"/>
            </a:rPr>
            <a:t>
</a:t>
          </a:r>
          <a:r>
            <a:rPr lang="en-US" cap="none" sz="1000" b="0" i="0" u="none" baseline="0">
              <a:latin typeface="Arial"/>
              <a:ea typeface="Arial"/>
              <a:cs typeface="Arial"/>
            </a:rPr>
            <a:t>The BOO / BOT concession for the Primary &amp; Secondary Schools will be given with all necessary clearences and professional affiliations in a </a:t>
          </a:r>
          <a:r>
            <a:rPr lang="en-US" cap="none" sz="1000" b="0" i="0" u="sng" baseline="0">
              <a:latin typeface="Arial"/>
              <a:ea typeface="Arial"/>
              <a:cs typeface="Arial"/>
            </a:rPr>
            <a:t>single window</a:t>
          </a:r>
          <a:r>
            <a:rPr lang="en-US" cap="none" sz="1000" b="0" i="0" u="none" baseline="0">
              <a:latin typeface="Arial"/>
              <a:ea typeface="Arial"/>
              <a:cs typeface="Arial"/>
            </a:rPr>
            <a:t>. If a promoter group / concession awardee fails to meet certain transparant criteria ( specified in a 1 page rule book ), the concession will be terminated and offered to a new developer ... there will be no appeal to any court and </a:t>
          </a:r>
          <a:r>
            <a:rPr lang="en-US" cap="none" sz="1000" b="0" i="0" u="sng" baseline="0">
              <a:latin typeface="Arial"/>
              <a:ea typeface="Arial"/>
              <a:cs typeface="Arial"/>
            </a:rPr>
            <a:t>the 1 page rulebook will be very clear </a:t>
          </a:r>
          <a:r>
            <a:rPr lang="en-US" cap="none" sz="1000" b="0" i="0" u="none" baseline="0">
              <a:latin typeface="Arial"/>
              <a:ea typeface="Arial"/>
              <a:cs typeface="Arial"/>
            </a:rPr>
            <a:t>on concession termination issues.
Same structural vehicle / arrangement can be used to finance higher education. </a:t>
          </a:r>
        </a:p>
      </xdr:txBody>
    </xdr:sp>
    <xdr:clientData/>
  </xdr:twoCellAnchor>
  <xdr:twoCellAnchor>
    <xdr:from>
      <xdr:col>15</xdr:col>
      <xdr:colOff>285750</xdr:colOff>
      <xdr:row>18</xdr:row>
      <xdr:rowOff>228600</xdr:rowOff>
    </xdr:from>
    <xdr:to>
      <xdr:col>18</xdr:col>
      <xdr:colOff>504825</xdr:colOff>
      <xdr:row>20</xdr:row>
      <xdr:rowOff>304800</xdr:rowOff>
    </xdr:to>
    <xdr:sp>
      <xdr:nvSpPr>
        <xdr:cNvPr id="52" name="TextBox 56"/>
        <xdr:cNvSpPr txBox="1">
          <a:spLocks noChangeArrowheads="1"/>
        </xdr:cNvSpPr>
      </xdr:nvSpPr>
      <xdr:spPr>
        <a:xfrm>
          <a:off x="9801225" y="5495925"/>
          <a:ext cx="2466975" cy="857250"/>
        </a:xfrm>
        <a:prstGeom prst="rect">
          <a:avLst/>
        </a:prstGeom>
        <a:solidFill>
          <a:srgbClr val="FFFFFF"/>
        </a:solidFill>
        <a:ln w="9525" cmpd="sng">
          <a:solidFill>
            <a:srgbClr val="FF0000"/>
          </a:solidFill>
          <a:headEnd type="none"/>
          <a:tailEnd type="none"/>
        </a:ln>
      </xdr:spPr>
      <xdr:txBody>
        <a:bodyPr vertOverflow="clip" wrap="square"/>
        <a:p>
          <a:pPr algn="just">
            <a:defRPr/>
          </a:pPr>
          <a:r>
            <a:rPr lang="en-US" cap="none" sz="1000" b="0" i="0" u="none" baseline="0">
              <a:latin typeface="Arial"/>
              <a:ea typeface="Arial"/>
              <a:cs typeface="Arial"/>
            </a:rPr>
            <a:t>Comptroller &amp; Auditor General 
Of India to Monitor </a:t>
          </a:r>
          <a:r>
            <a:rPr lang="en-US" cap="none" sz="1000" b="0" i="0" u="sng" baseline="0">
              <a:latin typeface="Arial"/>
              <a:ea typeface="Arial"/>
              <a:cs typeface="Arial"/>
            </a:rPr>
            <a:t>All ISIC Cashflows</a:t>
          </a:r>
          <a:r>
            <a:rPr lang="en-US" cap="none" sz="1000" b="0" i="0" u="none" baseline="0">
              <a:latin typeface="Arial"/>
              <a:ea typeface="Arial"/>
              <a:cs typeface="Arial"/>
            </a:rPr>
            <a:t> + All </a:t>
          </a:r>
          <a:r>
            <a:rPr lang="en-US" cap="none" sz="1000" b="0" i="0" u="sng" baseline="0">
              <a:latin typeface="Arial"/>
              <a:ea typeface="Arial"/>
              <a:cs typeface="Arial"/>
            </a:rPr>
            <a:t>Sales &amp; Lease Rentals</a:t>
          </a:r>
          <a:r>
            <a:rPr lang="en-US" cap="none" sz="1000" b="0" i="0" u="none" baseline="0">
              <a:latin typeface="Arial"/>
              <a:ea typeface="Arial"/>
              <a:cs typeface="Arial"/>
            </a:rPr>
            <a:t> Of ISIC Related Land Under This Project.</a:t>
          </a:r>
        </a:p>
      </xdr:txBody>
    </xdr:sp>
    <xdr:clientData/>
  </xdr:twoCellAnchor>
  <xdr:twoCellAnchor>
    <xdr:from>
      <xdr:col>13</xdr:col>
      <xdr:colOff>390525</xdr:colOff>
      <xdr:row>19</xdr:row>
      <xdr:rowOff>104775</xdr:rowOff>
    </xdr:from>
    <xdr:to>
      <xdr:col>15</xdr:col>
      <xdr:colOff>276225</xdr:colOff>
      <xdr:row>19</xdr:row>
      <xdr:rowOff>104775</xdr:rowOff>
    </xdr:to>
    <xdr:sp>
      <xdr:nvSpPr>
        <xdr:cNvPr id="53" name="Line 57"/>
        <xdr:cNvSpPr>
          <a:spLocks/>
        </xdr:cNvSpPr>
      </xdr:nvSpPr>
      <xdr:spPr>
        <a:xfrm flipH="1">
          <a:off x="8391525" y="5762625"/>
          <a:ext cx="14001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31</xdr:row>
      <xdr:rowOff>95250</xdr:rowOff>
    </xdr:from>
    <xdr:to>
      <xdr:col>10</xdr:col>
      <xdr:colOff>790575</xdr:colOff>
      <xdr:row>33</xdr:row>
      <xdr:rowOff>209550</xdr:rowOff>
    </xdr:to>
    <xdr:sp>
      <xdr:nvSpPr>
        <xdr:cNvPr id="54" name="TextBox 58"/>
        <xdr:cNvSpPr txBox="1">
          <a:spLocks noChangeArrowheads="1"/>
        </xdr:cNvSpPr>
      </xdr:nvSpPr>
      <xdr:spPr>
        <a:xfrm>
          <a:off x="5457825" y="10067925"/>
          <a:ext cx="1314450" cy="8953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900" b="1" i="0" u="sng" baseline="0">
              <a:solidFill>
                <a:srgbClr val="0000FF"/>
              </a:solidFill>
              <a:latin typeface="Arial"/>
              <a:ea typeface="Arial"/>
              <a:cs typeface="Arial"/>
            </a:rPr>
            <a:t>Project Land</a:t>
          </a:r>
          <a:r>
            <a:rPr lang="en-US" cap="none" sz="900" b="1" i="0" u="none" baseline="0">
              <a:latin typeface="Arial"/>
              <a:ea typeface="Arial"/>
              <a:cs typeface="Arial"/>
            </a:rPr>
            <a:t>
900,000 Acres</a:t>
          </a:r>
          <a:r>
            <a:rPr lang="en-US" cap="none" sz="900" b="0" i="0" u="none" baseline="0">
              <a:latin typeface="Arial"/>
              <a:ea typeface="Arial"/>
              <a:cs typeface="Arial"/>
            </a:rPr>
            <a:t> in all to be allocated for Social Infrastructure Projects in E</a:t>
          </a:r>
          <a:r>
            <a:rPr lang="en-US" cap="none" sz="900" b="1" i="0" u="none" baseline="0">
              <a:latin typeface="Arial"/>
              <a:ea typeface="Arial"/>
              <a:cs typeface="Arial"/>
            </a:rPr>
            <a:t>ducation</a:t>
          </a:r>
          <a:r>
            <a:rPr lang="en-US" cap="none" sz="900" b="0" i="0" u="none" baseline="0">
              <a:latin typeface="Arial"/>
              <a:ea typeface="Arial"/>
              <a:cs typeface="Arial"/>
            </a:rPr>
            <a:t> &amp; </a:t>
          </a:r>
          <a:r>
            <a:rPr lang="en-US" cap="none" sz="900" b="1" i="0" u="none" baseline="0">
              <a:latin typeface="Arial"/>
              <a:ea typeface="Arial"/>
              <a:cs typeface="Arial"/>
            </a:rPr>
            <a:t>Healthcare</a:t>
          </a:r>
          <a:r>
            <a:rPr lang="en-US" cap="none" sz="900" b="0" i="0" u="none" baseline="0">
              <a:latin typeface="Arial"/>
              <a:ea typeface="Arial"/>
              <a:cs typeface="Arial"/>
            </a:rPr>
            <a:t> </a:t>
          </a:r>
        </a:p>
      </xdr:txBody>
    </xdr:sp>
    <xdr:clientData/>
  </xdr:twoCellAnchor>
  <xdr:twoCellAnchor>
    <xdr:from>
      <xdr:col>2</xdr:col>
      <xdr:colOff>57150</xdr:colOff>
      <xdr:row>18</xdr:row>
      <xdr:rowOff>247650</xdr:rowOff>
    </xdr:from>
    <xdr:to>
      <xdr:col>9</xdr:col>
      <xdr:colOff>361950</xdr:colOff>
      <xdr:row>21</xdr:row>
      <xdr:rowOff>142875</xdr:rowOff>
    </xdr:to>
    <xdr:sp>
      <xdr:nvSpPr>
        <xdr:cNvPr id="55" name="TextBox 59"/>
        <xdr:cNvSpPr txBox="1">
          <a:spLocks noChangeArrowheads="1"/>
        </xdr:cNvSpPr>
      </xdr:nvSpPr>
      <xdr:spPr>
        <a:xfrm>
          <a:off x="561975" y="5514975"/>
          <a:ext cx="4962525" cy="10668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900" b="1" i="0" u="sng" baseline="0">
              <a:latin typeface="Arial"/>
              <a:ea typeface="Arial"/>
              <a:cs typeface="Arial"/>
            </a:rPr>
            <a:t>Commercial Land Bank</a:t>
          </a:r>
          <a:r>
            <a:rPr lang="en-US" cap="none" sz="900" b="1" i="0" u="none" baseline="0">
              <a:latin typeface="Arial"/>
              <a:ea typeface="Arial"/>
              <a:cs typeface="Arial"/>
            </a:rPr>
            <a:t> :</a:t>
          </a:r>
          <a:r>
            <a:rPr lang="en-US" cap="none" sz="900" b="1" i="0" u="sng" baseline="0">
              <a:latin typeface="Arial"/>
              <a:ea typeface="Arial"/>
              <a:cs typeface="Arial"/>
            </a:rPr>
            <a:t>
30,000 Acres</a:t>
          </a:r>
          <a:r>
            <a:rPr lang="en-US" cap="none" sz="900" b="0" i="0" u="sng" baseline="0">
              <a:latin typeface="Arial"/>
              <a:ea typeface="Arial"/>
              <a:cs typeface="Arial"/>
            </a:rPr>
            <a:t> to be held in Land Bank .</a:t>
          </a:r>
          <a:r>
            <a:rPr lang="en-US" cap="none" sz="900" b="0" i="0" u="none" baseline="0">
              <a:latin typeface="Arial"/>
              <a:ea typeface="Arial"/>
              <a:cs typeface="Arial"/>
            </a:rPr>
            <a:t> Upto </a:t>
          </a:r>
          <a:r>
            <a:rPr lang="en-US" cap="none" sz="900" b="0" i="0" u="none" baseline="0">
              <a:solidFill>
                <a:srgbClr val="FF0000"/>
              </a:solidFill>
              <a:latin typeface="Arial"/>
              <a:ea typeface="Arial"/>
              <a:cs typeface="Arial"/>
            </a:rPr>
            <a:t>24 %</a:t>
          </a:r>
          <a:r>
            <a:rPr lang="en-US" cap="none" sz="900" b="0" i="0" u="none" baseline="0">
              <a:latin typeface="Arial"/>
              <a:ea typeface="Arial"/>
              <a:cs typeface="Arial"/>
            </a:rPr>
            <a:t> of Cherry Picked land to be sold to Finance 40 % Capex of Primary &amp; Secondary Education Project / Healthcare Megaproject .  Balance     </a:t>
          </a:r>
          <a:r>
            <a:rPr lang="en-US" cap="none" sz="900" b="0" i="0" u="none" baseline="0">
              <a:solidFill>
                <a:srgbClr val="FF0000"/>
              </a:solidFill>
              <a:latin typeface="Arial"/>
              <a:ea typeface="Arial"/>
              <a:cs typeface="Arial"/>
            </a:rPr>
            <a:t>76 %</a:t>
          </a:r>
          <a:r>
            <a:rPr lang="en-US" cap="none" sz="900" b="0" i="0" u="none" baseline="0">
              <a:latin typeface="Arial"/>
              <a:ea typeface="Arial"/>
              <a:cs typeface="Arial"/>
            </a:rPr>
            <a:t> land to be given on rent in towns and cities to large city developers so as to earn Cash to meet project Operating Cash Requirements so as to </a:t>
          </a:r>
          <a:r>
            <a:rPr lang="en-US" cap="none" sz="900" b="0" i="0" u="sng" baseline="0">
              <a:latin typeface="Arial"/>
              <a:ea typeface="Arial"/>
              <a:cs typeface="Arial"/>
            </a:rPr>
            <a:t>subsidize Education</a:t>
          </a:r>
          <a:r>
            <a:rPr lang="en-US" cap="none" sz="900" b="0" i="0" u="none" baseline="0">
              <a:latin typeface="Arial"/>
              <a:ea typeface="Arial"/>
              <a:cs typeface="Arial"/>
            </a:rPr>
            <a:t> and Healthcare provision to Low Income Groups.</a:t>
          </a:r>
        </a:p>
      </xdr:txBody>
    </xdr:sp>
    <xdr:clientData/>
  </xdr:twoCellAnchor>
  <xdr:twoCellAnchor>
    <xdr:from>
      <xdr:col>9</xdr:col>
      <xdr:colOff>333375</xdr:colOff>
      <xdr:row>21</xdr:row>
      <xdr:rowOff>76200</xdr:rowOff>
    </xdr:from>
    <xdr:to>
      <xdr:col>9</xdr:col>
      <xdr:colOff>342900</xdr:colOff>
      <xdr:row>21</xdr:row>
      <xdr:rowOff>257175</xdr:rowOff>
    </xdr:to>
    <xdr:sp>
      <xdr:nvSpPr>
        <xdr:cNvPr id="56" name="Line 60"/>
        <xdr:cNvSpPr>
          <a:spLocks/>
        </xdr:cNvSpPr>
      </xdr:nvSpPr>
      <xdr:spPr>
        <a:xfrm>
          <a:off x="5495925" y="6515100"/>
          <a:ext cx="95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21</xdr:row>
      <xdr:rowOff>257175</xdr:rowOff>
    </xdr:from>
    <xdr:to>
      <xdr:col>10</xdr:col>
      <xdr:colOff>923925</xdr:colOff>
      <xdr:row>21</xdr:row>
      <xdr:rowOff>257175</xdr:rowOff>
    </xdr:to>
    <xdr:sp>
      <xdr:nvSpPr>
        <xdr:cNvPr id="57" name="Line 61"/>
        <xdr:cNvSpPr>
          <a:spLocks/>
        </xdr:cNvSpPr>
      </xdr:nvSpPr>
      <xdr:spPr>
        <a:xfrm>
          <a:off x="5505450" y="6696075"/>
          <a:ext cx="1400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19</xdr:row>
      <xdr:rowOff>47625</xdr:rowOff>
    </xdr:from>
    <xdr:to>
      <xdr:col>9</xdr:col>
      <xdr:colOff>485775</xdr:colOff>
      <xdr:row>19</xdr:row>
      <xdr:rowOff>47625</xdr:rowOff>
    </xdr:to>
    <xdr:sp>
      <xdr:nvSpPr>
        <xdr:cNvPr id="58" name="Line 62"/>
        <xdr:cNvSpPr>
          <a:spLocks/>
        </xdr:cNvSpPr>
      </xdr:nvSpPr>
      <xdr:spPr>
        <a:xfrm>
          <a:off x="5572125" y="5705475"/>
          <a:ext cx="762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285750</xdr:colOff>
      <xdr:row>21</xdr:row>
      <xdr:rowOff>285750</xdr:rowOff>
    </xdr:from>
    <xdr:ext cx="1409700" cy="2466975"/>
    <xdr:sp>
      <xdr:nvSpPr>
        <xdr:cNvPr id="59" name="TextBox 63"/>
        <xdr:cNvSpPr txBox="1">
          <a:spLocks noChangeArrowheads="1"/>
        </xdr:cNvSpPr>
      </xdr:nvSpPr>
      <xdr:spPr>
        <a:xfrm>
          <a:off x="5448300" y="6724650"/>
          <a:ext cx="1409700" cy="2466975"/>
        </a:xfrm>
        <a:prstGeom prst="rect">
          <a:avLst/>
        </a:prstGeom>
        <a:noFill/>
        <a:ln w="9525" cmpd="sng">
          <a:noFill/>
        </a:ln>
      </xdr:spPr>
      <xdr:txBody>
        <a:bodyPr vertOverflow="clip" wrap="square">
          <a:spAutoFit/>
        </a:bodyPr>
        <a:p>
          <a:pPr algn="l">
            <a:defRPr/>
          </a:pPr>
          <a:r>
            <a:rPr lang="en-US" cap="none" sz="800" b="1" i="0" u="none" baseline="0">
              <a:solidFill>
                <a:srgbClr val="FF0000"/>
              </a:solidFill>
              <a:latin typeface="Arial"/>
              <a:ea typeface="Arial"/>
              <a:cs typeface="Arial"/>
            </a:rPr>
            <a:t>10 % </a:t>
          </a:r>
          <a:r>
            <a:rPr lang="en-US" cap="none" sz="800" b="0" i="0" u="none" baseline="0">
              <a:solidFill>
                <a:srgbClr val="000000"/>
              </a:solidFill>
              <a:latin typeface="Arial"/>
              <a:ea typeface="Arial"/>
              <a:cs typeface="Arial"/>
            </a:rPr>
            <a:t>of 30,000 Acres</a:t>
          </a:r>
          <a:r>
            <a:rPr lang="en-US" cap="none" sz="800" b="1" i="0" u="none" baseline="0">
              <a:solidFill>
                <a:srgbClr val="FF0000"/>
              </a:solidFill>
              <a:latin typeface="Arial"/>
              <a:ea typeface="Arial"/>
              <a:cs typeface="Arial"/>
            </a:rPr>
            <a:t>
</a:t>
          </a:r>
          <a:r>
            <a:rPr lang="en-US" cap="none" sz="800" b="0" i="0" u="none" baseline="0">
              <a:latin typeface="Arial"/>
              <a:ea typeface="Arial"/>
              <a:cs typeface="Arial"/>
            </a:rPr>
            <a:t>Cherry Picked 
Prime Real Estate in Big 
Cities and Important Towns 
to be sold to finance 40 % 
of Project Capex. All such 
sales will be </a:t>
          </a:r>
          <a:r>
            <a:rPr lang="en-US" cap="none" sz="800" b="0" i="0" u="sng" baseline="0">
              <a:latin typeface="Arial"/>
              <a:ea typeface="Arial"/>
              <a:cs typeface="Arial"/>
            </a:rPr>
            <a:t>under a 
Transperant bidding 
process</a:t>
          </a:r>
          <a:r>
            <a:rPr lang="en-US" cap="none" sz="800" b="0" i="0" u="none" baseline="0">
              <a:latin typeface="Arial"/>
              <a:ea typeface="Arial"/>
              <a:cs typeface="Arial"/>
            </a:rPr>
            <a:t> and SPV land sold
will have an FSI ranging 
from </a:t>
          </a:r>
          <a:r>
            <a:rPr lang="en-US" cap="none" sz="800" b="1" i="0" u="none" baseline="0">
              <a:latin typeface="Arial"/>
              <a:ea typeface="Arial"/>
              <a:cs typeface="Arial"/>
            </a:rPr>
            <a:t>4 - 16</a:t>
          </a:r>
          <a:r>
            <a:rPr lang="en-US" cap="none" sz="800" b="0" i="0" u="none" baseline="0">
              <a:latin typeface="Arial"/>
              <a:ea typeface="Arial"/>
              <a:cs typeface="Arial"/>
            </a:rPr>
            <a:t> </a:t>
          </a:r>
          <a:r>
            <a:rPr lang="en-US" cap="none" sz="800" b="0" i="0" u="sng" baseline="0">
              <a:latin typeface="Arial"/>
              <a:ea typeface="Arial"/>
              <a:cs typeface="Arial"/>
            </a:rPr>
            <a:t>for creation 
of Financial Centers</a:t>
          </a:r>
          <a:r>
            <a:rPr lang="en-US" cap="none" sz="800" b="0" i="0" u="none" baseline="0">
              <a:latin typeface="Arial"/>
              <a:ea typeface="Arial"/>
              <a:cs typeface="Arial"/>
            </a:rPr>
            <a:t> in 
major Towns. Thereby 
maximizing development of 
scarce land as also available
funding for the project.
</a:t>
          </a:r>
        </a:p>
      </xdr:txBody>
    </xdr:sp>
    <xdr:clientData/>
  </xdr:oneCellAnchor>
  <xdr:twoCellAnchor>
    <xdr:from>
      <xdr:col>9</xdr:col>
      <xdr:colOff>28575</xdr:colOff>
      <xdr:row>21</xdr:row>
      <xdr:rowOff>66675</xdr:rowOff>
    </xdr:from>
    <xdr:to>
      <xdr:col>9</xdr:col>
      <xdr:colOff>28575</xdr:colOff>
      <xdr:row>21</xdr:row>
      <xdr:rowOff>171450</xdr:rowOff>
    </xdr:to>
    <xdr:sp>
      <xdr:nvSpPr>
        <xdr:cNvPr id="60" name="Line 64"/>
        <xdr:cNvSpPr>
          <a:spLocks/>
        </xdr:cNvSpPr>
      </xdr:nvSpPr>
      <xdr:spPr>
        <a:xfrm flipH="1">
          <a:off x="5191125" y="6505575"/>
          <a:ext cx="0" cy="1047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21</xdr:row>
      <xdr:rowOff>180975</xdr:rowOff>
    </xdr:from>
    <xdr:to>
      <xdr:col>9</xdr:col>
      <xdr:colOff>285750</xdr:colOff>
      <xdr:row>21</xdr:row>
      <xdr:rowOff>180975</xdr:rowOff>
    </xdr:to>
    <xdr:sp>
      <xdr:nvSpPr>
        <xdr:cNvPr id="61" name="Line 65"/>
        <xdr:cNvSpPr>
          <a:spLocks/>
        </xdr:cNvSpPr>
      </xdr:nvSpPr>
      <xdr:spPr>
        <a:xfrm>
          <a:off x="5191125" y="6619875"/>
          <a:ext cx="2571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21</xdr:row>
      <xdr:rowOff>190500</xdr:rowOff>
    </xdr:from>
    <xdr:to>
      <xdr:col>10</xdr:col>
      <xdr:colOff>885825</xdr:colOff>
      <xdr:row>21</xdr:row>
      <xdr:rowOff>190500</xdr:rowOff>
    </xdr:to>
    <xdr:sp>
      <xdr:nvSpPr>
        <xdr:cNvPr id="62" name="Line 66"/>
        <xdr:cNvSpPr>
          <a:spLocks/>
        </xdr:cNvSpPr>
      </xdr:nvSpPr>
      <xdr:spPr>
        <a:xfrm>
          <a:off x="5562600" y="6629400"/>
          <a:ext cx="13049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21</xdr:row>
      <xdr:rowOff>190500</xdr:rowOff>
    </xdr:from>
    <xdr:to>
      <xdr:col>13</xdr:col>
      <xdr:colOff>342900</xdr:colOff>
      <xdr:row>21</xdr:row>
      <xdr:rowOff>190500</xdr:rowOff>
    </xdr:to>
    <xdr:sp>
      <xdr:nvSpPr>
        <xdr:cNvPr id="63" name="Line 67"/>
        <xdr:cNvSpPr>
          <a:spLocks/>
        </xdr:cNvSpPr>
      </xdr:nvSpPr>
      <xdr:spPr>
        <a:xfrm>
          <a:off x="6953250" y="6629400"/>
          <a:ext cx="139065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342900</xdr:colOff>
      <xdr:row>21</xdr:row>
      <xdr:rowOff>180975</xdr:rowOff>
    </xdr:from>
    <xdr:to>
      <xdr:col>13</xdr:col>
      <xdr:colOff>361950</xdr:colOff>
      <xdr:row>30</xdr:row>
      <xdr:rowOff>95250</xdr:rowOff>
    </xdr:to>
    <xdr:sp>
      <xdr:nvSpPr>
        <xdr:cNvPr id="64" name="Line 68"/>
        <xdr:cNvSpPr>
          <a:spLocks/>
        </xdr:cNvSpPr>
      </xdr:nvSpPr>
      <xdr:spPr>
        <a:xfrm flipH="1">
          <a:off x="8343900" y="6619875"/>
          <a:ext cx="19050" cy="30575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952500</xdr:colOff>
      <xdr:row>30</xdr:row>
      <xdr:rowOff>85725</xdr:rowOff>
    </xdr:from>
    <xdr:to>
      <xdr:col>13</xdr:col>
      <xdr:colOff>323850</xdr:colOff>
      <xdr:row>30</xdr:row>
      <xdr:rowOff>85725</xdr:rowOff>
    </xdr:to>
    <xdr:sp>
      <xdr:nvSpPr>
        <xdr:cNvPr id="65" name="Line 69"/>
        <xdr:cNvSpPr>
          <a:spLocks/>
        </xdr:cNvSpPr>
      </xdr:nvSpPr>
      <xdr:spPr>
        <a:xfrm flipH="1">
          <a:off x="6934200" y="9667875"/>
          <a:ext cx="13906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142875</xdr:colOff>
      <xdr:row>29</xdr:row>
      <xdr:rowOff>333375</xdr:rowOff>
    </xdr:from>
    <xdr:ext cx="1962150" cy="2019300"/>
    <xdr:sp>
      <xdr:nvSpPr>
        <xdr:cNvPr id="66" name="TextBox 70"/>
        <xdr:cNvSpPr txBox="1">
          <a:spLocks noChangeArrowheads="1"/>
        </xdr:cNvSpPr>
      </xdr:nvSpPr>
      <xdr:spPr>
        <a:xfrm>
          <a:off x="7086600" y="9525000"/>
          <a:ext cx="1962150" cy="2019300"/>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Balance </a:t>
          </a:r>
          <a:r>
            <a:rPr lang="en-US" cap="none" sz="800" b="1" i="0" u="none" baseline="0">
              <a:solidFill>
                <a:srgbClr val="FF0000"/>
              </a:solidFill>
              <a:latin typeface="Arial"/>
              <a:ea typeface="Arial"/>
              <a:cs typeface="Arial"/>
            </a:rPr>
            <a:t>90 % </a:t>
          </a:r>
          <a:r>
            <a:rPr lang="en-US" cap="none" sz="800" b="0" i="0" u="none" baseline="0">
              <a:solidFill>
                <a:srgbClr val="000000"/>
              </a:solidFill>
              <a:latin typeface="Arial"/>
              <a:ea typeface="Arial"/>
              <a:cs typeface="Arial"/>
            </a:rPr>
            <a:t>land to be
given </a:t>
          </a:r>
          <a:r>
            <a:rPr lang="en-US" cap="none" sz="800" b="0" i="0" u="sng" baseline="0">
              <a:solidFill>
                <a:srgbClr val="000000"/>
              </a:solidFill>
              <a:latin typeface="Arial"/>
              <a:ea typeface="Arial"/>
              <a:cs typeface="Arial"/>
            </a:rPr>
            <a:t>on rent</a:t>
          </a:r>
          <a:r>
            <a:rPr lang="en-US" cap="none" sz="800" b="0" i="0" u="none" baseline="0">
              <a:solidFill>
                <a:srgbClr val="000000"/>
              </a:solidFill>
              <a:latin typeface="Arial"/>
              <a:ea typeface="Arial"/>
              <a:cs typeface="Arial"/>
            </a:rPr>
            <a:t> by ISIC to large developers from around the world ( including Indian developers ) to 
Provide Operating Cash 
to Finance Education, Food and Clothing and Hostel Facilities for needy students from Low Income Families ( This will however be just once source for OPEX ).</a:t>
          </a:r>
          <a:r>
            <a:rPr lang="en-US" cap="none" sz="800" b="0" i="0" u="none" baseline="0">
              <a:solidFill>
                <a:srgbClr val="FF0000"/>
              </a:solidFill>
              <a:latin typeface="Arial"/>
              <a:ea typeface="Arial"/>
              <a:cs typeface="Arial"/>
            </a:rPr>
            <a:t> Money to be given directly by ISIC to the school operators without any involvement of local government.</a:t>
          </a:r>
          <a:r>
            <a:rPr lang="en-US" cap="none" sz="800" b="0" i="0" u="none" baseline="0">
              <a:solidFill>
                <a:srgbClr val="000000"/>
              </a:solidFill>
              <a:latin typeface="Arial"/>
              <a:ea typeface="Arial"/>
              <a:cs typeface="Arial"/>
            </a:rPr>
            <a:t> All such payments and their use to be monitored by Comptoller &amp; Auditor General Of India. </a:t>
          </a:r>
        </a:p>
      </xdr:txBody>
    </xdr:sp>
    <xdr:clientData/>
  </xdr:oneCellAnchor>
  <xdr:twoCellAnchor>
    <xdr:from>
      <xdr:col>1</xdr:col>
      <xdr:colOff>161925</xdr:colOff>
      <xdr:row>50</xdr:row>
      <xdr:rowOff>314325</xdr:rowOff>
    </xdr:from>
    <xdr:to>
      <xdr:col>17</xdr:col>
      <xdr:colOff>419100</xdr:colOff>
      <xdr:row>59</xdr:row>
      <xdr:rowOff>304800</xdr:rowOff>
    </xdr:to>
    <xdr:sp>
      <xdr:nvSpPr>
        <xdr:cNvPr id="67" name="TextBox 71"/>
        <xdr:cNvSpPr txBox="1">
          <a:spLocks noChangeArrowheads="1"/>
        </xdr:cNvSpPr>
      </xdr:nvSpPr>
      <xdr:spPr>
        <a:xfrm>
          <a:off x="457200" y="17630775"/>
          <a:ext cx="10953750" cy="3505200"/>
        </a:xfrm>
        <a:prstGeom prst="rect">
          <a:avLst/>
        </a:prstGeom>
        <a:solidFill>
          <a:srgbClr val="FFFF00"/>
        </a:solid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
Governance : Project &amp; Operations Phase</a:t>
          </a:r>
          <a:r>
            <a:rPr lang="en-US" cap="none" sz="1000" b="0" i="0" u="none" baseline="0">
              <a:latin typeface="Arial"/>
              <a:ea typeface="Arial"/>
              <a:cs typeface="Arial"/>
            </a:rPr>
            <a:t>
There are  huge cashflows involved in both the project execution and operations phases of the Indian Primary &amp; Secondary Education Megaproject . The execution phase will involve the raising and expenditure of approximately </a:t>
          </a:r>
          <a:r>
            <a:rPr lang="en-US" cap="none" sz="1000" b="1" i="0" u="none" baseline="0">
              <a:latin typeface="Arial"/>
              <a:ea typeface="Arial"/>
              <a:cs typeface="Arial"/>
            </a:rPr>
            <a:t>US $ 131.38 Billion</a:t>
          </a:r>
          <a:r>
            <a:rPr lang="en-US" cap="none" sz="1000" b="0" i="0" u="none" baseline="0">
              <a:latin typeface="Arial"/>
              <a:ea typeface="Arial"/>
              <a:cs typeface="Arial"/>
            </a:rPr>
            <a:t> or </a:t>
          </a:r>
          <a:r>
            <a:rPr lang="en-US" cap="none" sz="1000" b="0" i="0" u="none" baseline="0">
              <a:latin typeface="Arial"/>
              <a:ea typeface="Arial"/>
              <a:cs typeface="Arial"/>
            </a:rPr>
            <a:t>Rs 597,651</a:t>
          </a:r>
          <a:r>
            <a:rPr lang="en-US" cap="none" sz="1000" b="0" i="0" u="none" baseline="0">
              <a:latin typeface="Arial"/>
              <a:ea typeface="Arial"/>
              <a:cs typeface="Arial"/>
            </a:rPr>
            <a:t> crores between 2011 and 2023 and the operations phase will involve project revenues and rent allocations ( which will help approx. 126 million children to receive quality education free of cost ) of approximately </a:t>
          </a:r>
          <a:r>
            <a:rPr lang="en-US" cap="none" sz="1000" b="1" i="0" u="none" baseline="0">
              <a:latin typeface="Arial"/>
              <a:ea typeface="Arial"/>
              <a:cs typeface="Arial"/>
            </a:rPr>
            <a:t>US $ 42.57 Billion </a:t>
          </a:r>
          <a:r>
            <a:rPr lang="en-US" cap="none" sz="1000" b="0" i="0" u="none" baseline="0">
              <a:latin typeface="Arial"/>
              <a:ea typeface="Arial"/>
              <a:cs typeface="Arial"/>
            </a:rPr>
            <a:t>each year after 2023. 
The scale of cashflows needs to be monitored in a transparent manner and  the Megaproject needs to be open to public audit. It is therefore an explicit requirement of the project that it be executed in a corporate setup, outside the concerned ministries , under government of India and to implement a context based communications platform for project MIS.</a:t>
          </a:r>
          <a:r>
            <a:rPr lang="en-US" cap="none" sz="1000" b="1" i="0" u="none" baseline="0">
              <a:latin typeface="Arial"/>
              <a:ea typeface="Arial"/>
              <a:cs typeface="Arial"/>
            </a:rPr>
            <a:t> </a:t>
          </a:r>
          <a:r>
            <a:rPr lang="en-US" cap="none" sz="1000" b="1" i="0" u="sng" baseline="0">
              <a:latin typeface="Arial"/>
              <a:ea typeface="Arial"/>
              <a:cs typeface="Arial"/>
            </a:rPr>
            <a:t>In fact ,  it is better not to execute this project , than to do it within a ministry or the existing education systems where information in-efficiencies and leakage of funds will undermine the very basis of the projects and lead to huge cost and time over-runs</a:t>
          </a:r>
          <a:r>
            <a:rPr lang="en-US" cap="none" sz="1000" b="1" i="0" u="none" baseline="0">
              <a:latin typeface="Arial"/>
              <a:ea typeface="Arial"/>
              <a:cs typeface="Arial"/>
            </a:rPr>
            <a:t>.</a:t>
          </a:r>
          <a:r>
            <a:rPr lang="en-US" cap="none" sz="1000" b="0" i="0" u="none" baseline="0">
              <a:latin typeface="Arial"/>
              <a:ea typeface="Arial"/>
              <a:cs typeface="Arial"/>
            </a:rPr>
            <a:t> 
</a:t>
          </a:r>
          <a:r>
            <a:rPr lang="en-US" cap="none" sz="1000" b="1" i="0" u="none" baseline="0">
              <a:latin typeface="Arial"/>
              <a:ea typeface="Arial"/>
              <a:cs typeface="Arial"/>
            </a:rPr>
            <a:t>The project needs therefore to be executed and operated in a corporate setup , under a Special Project Vehicle ( SPV ) set up under an act of Parliament ( The ISIC ) in the same manner as organizations such as IOC, ONGC, NHAI , IIFC and UTI were set up. </a:t>
          </a:r>
          <a:r>
            <a:rPr lang="en-US" cap="none" sz="1000" b="0" i="0" u="none" baseline="0">
              <a:latin typeface="Arial"/>
              <a:ea typeface="Arial"/>
              <a:cs typeface="Arial"/>
            </a:rPr>
            <a:t>The chief  secretary’s of all states , The Chairman of the National Knowledge Commission, The Secretary , Ministry of HRD, the Deputy Chairman of the  Planning Commission, The Minister of HRD will be members of the board. The responsibility for audit of  the organization will vest with the Auditor General of India. 
The </a:t>
          </a:r>
          <a:r>
            <a:rPr lang="en-US" cap="none" sz="1000" b="1" i="0" u="none" baseline="0">
              <a:latin typeface="Arial"/>
              <a:ea typeface="Arial"/>
              <a:cs typeface="Arial"/>
            </a:rPr>
            <a:t>Masons guilds</a:t>
          </a:r>
          <a:r>
            <a:rPr lang="en-US" cap="none" sz="1000" b="0" i="0" u="none" baseline="0">
              <a:latin typeface="Arial"/>
              <a:ea typeface="Arial"/>
              <a:cs typeface="Arial"/>
            </a:rPr>
            <a:t> are a </a:t>
          </a:r>
          <a:r>
            <a:rPr lang="en-US" cap="none" sz="1000" b="0" i="0" u="sng" baseline="0">
              <a:latin typeface="Arial"/>
              <a:ea typeface="Arial"/>
              <a:cs typeface="Arial"/>
            </a:rPr>
            <a:t>very important part of this project</a:t>
          </a:r>
          <a:r>
            <a:rPr lang="en-US" cap="none" sz="1000" b="0" i="0" u="none" baseline="0">
              <a:latin typeface="Arial"/>
              <a:ea typeface="Arial"/>
              <a:cs typeface="Arial"/>
            </a:rPr>
            <a:t> as they will generate huge employment opportunities in rural india. As envisaged however , the guilds will essentially be self governing and market forces. will decide their profitability. Government or local political control on these cooperatives </a:t>
          </a:r>
          <a:r>
            <a:rPr lang="en-US" cap="none" sz="1000" b="0" i="0" u="sng" baseline="0">
              <a:latin typeface="Arial"/>
              <a:ea typeface="Arial"/>
              <a:cs typeface="Arial"/>
            </a:rPr>
            <a:t>will kill </a:t>
          </a:r>
          <a:r>
            <a:rPr lang="en-US" cap="none" sz="1000" b="0" i="0" u="none" baseline="0">
              <a:latin typeface="Arial"/>
              <a:ea typeface="Arial"/>
              <a:cs typeface="Arial"/>
            </a:rPr>
            <a:t>these guilds and therefore it is essential to protect their interests only through broad , non-interfering regulation. The guilds must therefore </a:t>
          </a:r>
          <a:r>
            <a:rPr lang="en-US" cap="none" sz="1000" b="0" i="0" u="sng" baseline="0">
              <a:latin typeface="Arial"/>
              <a:ea typeface="Arial"/>
              <a:cs typeface="Arial"/>
            </a:rPr>
            <a:t>never</a:t>
          </a:r>
          <a:r>
            <a:rPr lang="en-US" cap="none" sz="1000" b="0" i="0" u="none" baseline="0">
              <a:latin typeface="Arial"/>
              <a:ea typeface="Arial"/>
              <a:cs typeface="Arial"/>
            </a:rPr>
            <a:t> be turned into cooperatives which breed corruption and in-efficiency.  </a:t>
          </a:r>
        </a:p>
      </xdr:txBody>
    </xdr:sp>
    <xdr:clientData/>
  </xdr:twoCellAnchor>
  <xdr:twoCellAnchor>
    <xdr:from>
      <xdr:col>1</xdr:col>
      <xdr:colOff>28575</xdr:colOff>
      <xdr:row>15</xdr:row>
      <xdr:rowOff>190500</xdr:rowOff>
    </xdr:from>
    <xdr:to>
      <xdr:col>6</xdr:col>
      <xdr:colOff>180975</xdr:colOff>
      <xdr:row>18</xdr:row>
      <xdr:rowOff>180975</xdr:rowOff>
    </xdr:to>
    <xdr:sp>
      <xdr:nvSpPr>
        <xdr:cNvPr id="68" name="TextBox 72"/>
        <xdr:cNvSpPr txBox="1">
          <a:spLocks noChangeArrowheads="1"/>
        </xdr:cNvSpPr>
      </xdr:nvSpPr>
      <xdr:spPr>
        <a:xfrm>
          <a:off x="323850" y="4286250"/>
          <a:ext cx="3467100" cy="11620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Arial"/>
              <a:ea typeface="Arial"/>
              <a:cs typeface="Arial"/>
            </a:rPr>
            <a:t>This 9,30,000 Acres , can be visualized approximately as a strip of Land </a:t>
          </a:r>
          <a:r>
            <a:rPr lang="en-US" cap="none" sz="800" b="1" i="0" u="sng" baseline="0">
              <a:solidFill>
                <a:srgbClr val="000000"/>
              </a:solidFill>
              <a:latin typeface="Arial"/>
              <a:ea typeface="Arial"/>
              <a:cs typeface="Arial"/>
            </a:rPr>
            <a:t>62 Km by 60 Km</a:t>
          </a:r>
          <a:r>
            <a:rPr lang="en-US" cap="none" sz="800" b="1" i="0" u="none" baseline="0">
              <a:solidFill>
                <a:srgbClr val="000000"/>
              </a:solidFill>
              <a:latin typeface="Arial"/>
              <a:ea typeface="Arial"/>
              <a:cs typeface="Arial"/>
            </a:rPr>
            <a:t>. </a:t>
          </a:r>
          <a:r>
            <a:rPr lang="en-US" cap="none" sz="800" b="1" i="0" u="none" baseline="0">
              <a:solidFill>
                <a:srgbClr val="FF0000"/>
              </a:solidFill>
              <a:latin typeface="Arial"/>
              <a:ea typeface="Arial"/>
              <a:cs typeface="Arial"/>
            </a:rPr>
            <a:t>It is not much land</a:t>
          </a:r>
          <a:r>
            <a:rPr lang="en-US" cap="none" sz="800" b="1" i="0" u="none" baseline="0">
              <a:solidFill>
                <a:srgbClr val="000000"/>
              </a:solidFill>
              <a:latin typeface="Arial"/>
              <a:ea typeface="Arial"/>
              <a:cs typeface="Arial"/>
            </a:rPr>
            <a:t> for India taken as a whole. Out of this,  30,000 Acres can be easily spared / collected by the central government from PSU's and government organizations in Metros and B category Towns . The balance 9,00,000 Acres will be in Villages and towns in 28 States and 7 Union Territories all over India and will be given out on bids for setting up Schools and Hospitals.  </a:t>
          </a:r>
        </a:p>
      </xdr:txBody>
    </xdr:sp>
    <xdr:clientData/>
  </xdr:twoCellAnchor>
  <xdr:twoCellAnchor>
    <xdr:from>
      <xdr:col>6</xdr:col>
      <xdr:colOff>219075</xdr:colOff>
      <xdr:row>15</xdr:row>
      <xdr:rowOff>361950</xdr:rowOff>
    </xdr:from>
    <xdr:to>
      <xdr:col>9</xdr:col>
      <xdr:colOff>419100</xdr:colOff>
      <xdr:row>16</xdr:row>
      <xdr:rowOff>190500</xdr:rowOff>
    </xdr:to>
    <xdr:sp>
      <xdr:nvSpPr>
        <xdr:cNvPr id="69" name="Line 73"/>
        <xdr:cNvSpPr>
          <a:spLocks/>
        </xdr:cNvSpPr>
      </xdr:nvSpPr>
      <xdr:spPr>
        <a:xfrm flipH="1">
          <a:off x="3829050" y="4457700"/>
          <a:ext cx="17526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46</xdr:row>
      <xdr:rowOff>0</xdr:rowOff>
    </xdr:from>
    <xdr:to>
      <xdr:col>17</xdr:col>
      <xdr:colOff>466725</xdr:colOff>
      <xdr:row>46</xdr:row>
      <xdr:rowOff>342900</xdr:rowOff>
    </xdr:to>
    <xdr:sp>
      <xdr:nvSpPr>
        <xdr:cNvPr id="70" name="TextBox 74"/>
        <xdr:cNvSpPr txBox="1">
          <a:spLocks noChangeArrowheads="1"/>
        </xdr:cNvSpPr>
      </xdr:nvSpPr>
      <xdr:spPr>
        <a:xfrm>
          <a:off x="476250" y="15754350"/>
          <a:ext cx="109823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Once trained , Master Masons and Teachers could organize themselves into </a:t>
          </a:r>
          <a:r>
            <a:rPr lang="en-US" cap="none" sz="1000" b="1" i="0" u="none" baseline="0">
              <a:latin typeface="Arial"/>
              <a:ea typeface="Arial"/>
              <a:cs typeface="Arial"/>
            </a:rPr>
            <a:t>Guilds</a:t>
          </a:r>
          <a:r>
            <a:rPr lang="en-US" cap="none" sz="1000" b="0" i="0" u="none" baseline="0">
              <a:latin typeface="Arial"/>
              <a:ea typeface="Arial"/>
              <a:cs typeface="Arial"/>
            </a:rPr>
            <a:t> ( </a:t>
          </a:r>
          <a:r>
            <a:rPr lang="en-US" cap="none" sz="1000" b="0" i="0" u="none" baseline="0">
              <a:latin typeface="Arial"/>
              <a:ea typeface="Arial"/>
              <a:cs typeface="Arial"/>
            </a:rPr>
            <a:t>Not Cooperatives</a:t>
          </a:r>
          <a:r>
            <a:rPr lang="en-US" cap="none" sz="1000" b="1" i="0" u="none" baseline="0">
              <a:latin typeface="Arial"/>
              <a:ea typeface="Arial"/>
              <a:cs typeface="Arial"/>
            </a:rPr>
            <a:t> )</a:t>
          </a:r>
          <a:r>
            <a:rPr lang="en-US" cap="none" sz="1000" b="0" i="0" u="none" baseline="0">
              <a:latin typeface="Arial"/>
              <a:ea typeface="Arial"/>
              <a:cs typeface="Arial"/>
            </a:rPr>
            <a:t>. The Masons Guilds could bid for contracts to build the schools / hospitals. </a:t>
          </a:r>
        </a:p>
      </xdr:txBody>
    </xdr:sp>
    <xdr:clientData/>
  </xdr:twoCellAnchor>
  <xdr:twoCellAnchor>
    <xdr:from>
      <xdr:col>5</xdr:col>
      <xdr:colOff>523875</xdr:colOff>
      <xdr:row>45</xdr:row>
      <xdr:rowOff>0</xdr:rowOff>
    </xdr:from>
    <xdr:to>
      <xdr:col>5</xdr:col>
      <xdr:colOff>523875</xdr:colOff>
      <xdr:row>45</xdr:row>
      <xdr:rowOff>0</xdr:rowOff>
    </xdr:to>
    <xdr:sp>
      <xdr:nvSpPr>
        <xdr:cNvPr id="71" name="Line 75"/>
        <xdr:cNvSpPr>
          <a:spLocks/>
        </xdr:cNvSpPr>
      </xdr:nvSpPr>
      <xdr:spPr>
        <a:xfrm>
          <a:off x="3400425" y="153638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45</xdr:row>
      <xdr:rowOff>0</xdr:rowOff>
    </xdr:from>
    <xdr:to>
      <xdr:col>2</xdr:col>
      <xdr:colOff>981075</xdr:colOff>
      <xdr:row>45</xdr:row>
      <xdr:rowOff>0</xdr:rowOff>
    </xdr:to>
    <xdr:sp>
      <xdr:nvSpPr>
        <xdr:cNvPr id="72" name="Line 76"/>
        <xdr:cNvSpPr>
          <a:spLocks/>
        </xdr:cNvSpPr>
      </xdr:nvSpPr>
      <xdr:spPr>
        <a:xfrm>
          <a:off x="1485900" y="153638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45</xdr:row>
      <xdr:rowOff>0</xdr:rowOff>
    </xdr:from>
    <xdr:to>
      <xdr:col>13</xdr:col>
      <xdr:colOff>571500</xdr:colOff>
      <xdr:row>45</xdr:row>
      <xdr:rowOff>0</xdr:rowOff>
    </xdr:to>
    <xdr:sp>
      <xdr:nvSpPr>
        <xdr:cNvPr id="73" name="Line 77"/>
        <xdr:cNvSpPr>
          <a:spLocks/>
        </xdr:cNvSpPr>
      </xdr:nvSpPr>
      <xdr:spPr>
        <a:xfrm>
          <a:off x="8572500" y="153638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514350</xdr:colOff>
      <xdr:row>45</xdr:row>
      <xdr:rowOff>0</xdr:rowOff>
    </xdr:from>
    <xdr:to>
      <xdr:col>9</xdr:col>
      <xdr:colOff>514350</xdr:colOff>
      <xdr:row>45</xdr:row>
      <xdr:rowOff>0</xdr:rowOff>
    </xdr:to>
    <xdr:sp>
      <xdr:nvSpPr>
        <xdr:cNvPr id="74" name="Line 78"/>
        <xdr:cNvSpPr>
          <a:spLocks/>
        </xdr:cNvSpPr>
      </xdr:nvSpPr>
      <xdr:spPr>
        <a:xfrm flipH="1">
          <a:off x="5676900" y="153638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600075</xdr:colOff>
      <xdr:row>45</xdr:row>
      <xdr:rowOff>0</xdr:rowOff>
    </xdr:from>
    <xdr:to>
      <xdr:col>19</xdr:col>
      <xdr:colOff>600075</xdr:colOff>
      <xdr:row>45</xdr:row>
      <xdr:rowOff>0</xdr:rowOff>
    </xdr:to>
    <xdr:sp>
      <xdr:nvSpPr>
        <xdr:cNvPr id="75" name="Line 79"/>
        <xdr:cNvSpPr>
          <a:spLocks/>
        </xdr:cNvSpPr>
      </xdr:nvSpPr>
      <xdr:spPr>
        <a:xfrm>
          <a:off x="12973050" y="153638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609600</xdr:colOff>
      <xdr:row>45</xdr:row>
      <xdr:rowOff>0</xdr:rowOff>
    </xdr:from>
    <xdr:to>
      <xdr:col>16</xdr:col>
      <xdr:colOff>609600</xdr:colOff>
      <xdr:row>45</xdr:row>
      <xdr:rowOff>0</xdr:rowOff>
    </xdr:to>
    <xdr:sp>
      <xdr:nvSpPr>
        <xdr:cNvPr id="76" name="Line 80"/>
        <xdr:cNvSpPr>
          <a:spLocks/>
        </xdr:cNvSpPr>
      </xdr:nvSpPr>
      <xdr:spPr>
        <a:xfrm>
          <a:off x="10734675" y="153638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29</xdr:row>
      <xdr:rowOff>381000</xdr:rowOff>
    </xdr:from>
    <xdr:to>
      <xdr:col>18</xdr:col>
      <xdr:colOff>504825</xdr:colOff>
      <xdr:row>31</xdr:row>
      <xdr:rowOff>152400</xdr:rowOff>
    </xdr:to>
    <xdr:sp>
      <xdr:nvSpPr>
        <xdr:cNvPr id="77" name="TextBox 85"/>
        <xdr:cNvSpPr txBox="1">
          <a:spLocks noChangeArrowheads="1"/>
        </xdr:cNvSpPr>
      </xdr:nvSpPr>
      <xdr:spPr>
        <a:xfrm>
          <a:off x="9182100" y="9572625"/>
          <a:ext cx="3086100" cy="5524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The US $</a:t>
          </a:r>
          <a:r>
            <a:rPr lang="en-US" cap="none" sz="1000" b="1" i="0" u="none" baseline="0">
              <a:solidFill>
                <a:srgbClr val="FF0000"/>
              </a:solidFill>
              <a:latin typeface="Arial"/>
              <a:ea typeface="Arial"/>
              <a:cs typeface="Arial"/>
            </a:rPr>
            <a:t> 15.85</a:t>
          </a:r>
          <a:r>
            <a:rPr lang="en-US" cap="none" sz="1000" b="0" i="0" u="none" baseline="0">
              <a:latin typeface="Arial"/>
              <a:ea typeface="Arial"/>
              <a:cs typeface="Arial"/>
            </a:rPr>
            <a:t> Billion Bond issue will help finance any shortfall in Capital Requirements.</a:t>
          </a:r>
        </a:p>
      </xdr:txBody>
    </xdr:sp>
    <xdr:clientData/>
  </xdr:twoCellAnchor>
  <xdr:twoCellAnchor>
    <xdr:from>
      <xdr:col>13</xdr:col>
      <xdr:colOff>257175</xdr:colOff>
      <xdr:row>17</xdr:row>
      <xdr:rowOff>247650</xdr:rowOff>
    </xdr:from>
    <xdr:to>
      <xdr:col>15</xdr:col>
      <xdr:colOff>238125</xdr:colOff>
      <xdr:row>18</xdr:row>
      <xdr:rowOff>381000</xdr:rowOff>
    </xdr:to>
    <xdr:sp>
      <xdr:nvSpPr>
        <xdr:cNvPr id="78" name="Oval 86"/>
        <xdr:cNvSpPr>
          <a:spLocks/>
        </xdr:cNvSpPr>
      </xdr:nvSpPr>
      <xdr:spPr>
        <a:xfrm>
          <a:off x="8258175" y="5124450"/>
          <a:ext cx="1495425" cy="523875"/>
        </a:xfrm>
        <a:prstGeom prst="ellipse">
          <a:avLst/>
        </a:prstGeom>
        <a:solidFill>
          <a:srgbClr val="00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Arial"/>
              <a:ea typeface="Arial"/>
              <a:cs typeface="Arial"/>
            </a:rPr>
            <a:t>Service Partners PPP Contracts</a:t>
          </a:r>
        </a:p>
      </xdr:txBody>
    </xdr:sp>
    <xdr:clientData/>
  </xdr:twoCellAnchor>
  <xdr:twoCellAnchor>
    <xdr:from>
      <xdr:col>12</xdr:col>
      <xdr:colOff>457200</xdr:colOff>
      <xdr:row>16</xdr:row>
      <xdr:rowOff>171450</xdr:rowOff>
    </xdr:from>
    <xdr:to>
      <xdr:col>13</xdr:col>
      <xdr:colOff>533400</xdr:colOff>
      <xdr:row>17</xdr:row>
      <xdr:rowOff>285750</xdr:rowOff>
    </xdr:to>
    <xdr:sp>
      <xdr:nvSpPr>
        <xdr:cNvPr id="79" name="Line 87"/>
        <xdr:cNvSpPr>
          <a:spLocks/>
        </xdr:cNvSpPr>
      </xdr:nvSpPr>
      <xdr:spPr>
        <a:xfrm flipH="1" flipV="1">
          <a:off x="7848600" y="4657725"/>
          <a:ext cx="68580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11</xdr:row>
      <xdr:rowOff>0</xdr:rowOff>
    </xdr:from>
    <xdr:to>
      <xdr:col>7</xdr:col>
      <xdr:colOff>762000</xdr:colOff>
      <xdr:row>11</xdr:row>
      <xdr:rowOff>0</xdr:rowOff>
    </xdr:to>
    <xdr:sp>
      <xdr:nvSpPr>
        <xdr:cNvPr id="80" name="AutoShape 94"/>
        <xdr:cNvSpPr>
          <a:spLocks/>
        </xdr:cNvSpPr>
      </xdr:nvSpPr>
      <xdr:spPr>
        <a:xfrm>
          <a:off x="4600575" y="2533650"/>
          <a:ext cx="0" cy="0"/>
        </a:xfrm>
        <a:prstGeom prst="line">
          <a:avLst/>
        </a:prstGeom>
        <a:noFill/>
        <a:ln w="38100" cmpd="sng">
          <a:solidFill>
            <a:srgbClr val="339966"/>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485775</xdr:colOff>
      <xdr:row>11</xdr:row>
      <xdr:rowOff>0</xdr:rowOff>
    </xdr:from>
    <xdr:to>
      <xdr:col>10</xdr:col>
      <xdr:colOff>485775</xdr:colOff>
      <xdr:row>11</xdr:row>
      <xdr:rowOff>0</xdr:rowOff>
    </xdr:to>
    <xdr:sp>
      <xdr:nvSpPr>
        <xdr:cNvPr id="81" name="AutoShape 95"/>
        <xdr:cNvSpPr>
          <a:spLocks/>
        </xdr:cNvSpPr>
      </xdr:nvSpPr>
      <xdr:spPr>
        <a:xfrm>
          <a:off x="6467475" y="2533650"/>
          <a:ext cx="0" cy="0"/>
        </a:xfrm>
        <a:prstGeom prst="line">
          <a:avLst/>
        </a:prstGeom>
        <a:noFill/>
        <a:ln w="38100" cmpd="sng">
          <a:solidFill>
            <a:srgbClr val="339966"/>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504825</xdr:colOff>
      <xdr:row>11</xdr:row>
      <xdr:rowOff>0</xdr:rowOff>
    </xdr:from>
    <xdr:to>
      <xdr:col>17</xdr:col>
      <xdr:colOff>523875</xdr:colOff>
      <xdr:row>11</xdr:row>
      <xdr:rowOff>0</xdr:rowOff>
    </xdr:to>
    <xdr:sp>
      <xdr:nvSpPr>
        <xdr:cNvPr id="82" name="AutoShape 110"/>
        <xdr:cNvSpPr>
          <a:spLocks/>
        </xdr:cNvSpPr>
      </xdr:nvSpPr>
      <xdr:spPr>
        <a:xfrm>
          <a:off x="11496675" y="2533650"/>
          <a:ext cx="19050" cy="0"/>
        </a:xfrm>
        <a:prstGeom prst="line">
          <a:avLst/>
        </a:prstGeom>
        <a:noFill/>
        <a:ln w="952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628650</xdr:colOff>
      <xdr:row>11</xdr:row>
      <xdr:rowOff>0</xdr:rowOff>
    </xdr:from>
    <xdr:to>
      <xdr:col>7</xdr:col>
      <xdr:colOff>638175</xdr:colOff>
      <xdr:row>11</xdr:row>
      <xdr:rowOff>0</xdr:rowOff>
    </xdr:to>
    <xdr:sp>
      <xdr:nvSpPr>
        <xdr:cNvPr id="83" name="AutoShape 115"/>
        <xdr:cNvSpPr>
          <a:spLocks/>
        </xdr:cNvSpPr>
      </xdr:nvSpPr>
      <xdr:spPr>
        <a:xfrm flipH="1" flipV="1">
          <a:off x="4467225" y="253365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676275</xdr:colOff>
      <xdr:row>11</xdr:row>
      <xdr:rowOff>0</xdr:rowOff>
    </xdr:from>
    <xdr:to>
      <xdr:col>10</xdr:col>
      <xdr:colOff>676275</xdr:colOff>
      <xdr:row>11</xdr:row>
      <xdr:rowOff>0</xdr:rowOff>
    </xdr:to>
    <xdr:sp>
      <xdr:nvSpPr>
        <xdr:cNvPr id="84" name="Line 140"/>
        <xdr:cNvSpPr>
          <a:spLocks/>
        </xdr:cNvSpPr>
      </xdr:nvSpPr>
      <xdr:spPr>
        <a:xfrm>
          <a:off x="6657975" y="2533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552450</xdr:colOff>
      <xdr:row>11</xdr:row>
      <xdr:rowOff>0</xdr:rowOff>
    </xdr:from>
    <xdr:to>
      <xdr:col>14</xdr:col>
      <xdr:colOff>561975</xdr:colOff>
      <xdr:row>11</xdr:row>
      <xdr:rowOff>0</xdr:rowOff>
    </xdr:to>
    <xdr:sp>
      <xdr:nvSpPr>
        <xdr:cNvPr id="85" name="Line 144"/>
        <xdr:cNvSpPr>
          <a:spLocks/>
        </xdr:cNvSpPr>
      </xdr:nvSpPr>
      <xdr:spPr>
        <a:xfrm>
          <a:off x="9372600" y="2533650"/>
          <a:ext cx="9525" cy="0"/>
        </a:xfrm>
        <a:prstGeom prst="line">
          <a:avLst/>
        </a:prstGeom>
        <a:noFill/>
        <a:ln w="12700"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790575</xdr:colOff>
      <xdr:row>11</xdr:row>
      <xdr:rowOff>0</xdr:rowOff>
    </xdr:from>
    <xdr:to>
      <xdr:col>10</xdr:col>
      <xdr:colOff>790575</xdr:colOff>
      <xdr:row>11</xdr:row>
      <xdr:rowOff>0</xdr:rowOff>
    </xdr:to>
    <xdr:sp>
      <xdr:nvSpPr>
        <xdr:cNvPr id="86" name="Line 146"/>
        <xdr:cNvSpPr>
          <a:spLocks/>
        </xdr:cNvSpPr>
      </xdr:nvSpPr>
      <xdr:spPr>
        <a:xfrm>
          <a:off x="6772275" y="2533650"/>
          <a:ext cx="0" cy="0"/>
        </a:xfrm>
        <a:prstGeom prst="line">
          <a:avLst/>
        </a:prstGeom>
        <a:noFill/>
        <a:ln w="12700"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11</xdr:row>
      <xdr:rowOff>0</xdr:rowOff>
    </xdr:from>
    <xdr:to>
      <xdr:col>11</xdr:col>
      <xdr:colOff>219075</xdr:colOff>
      <xdr:row>11</xdr:row>
      <xdr:rowOff>0</xdr:rowOff>
    </xdr:to>
    <xdr:sp>
      <xdr:nvSpPr>
        <xdr:cNvPr id="87" name="Line 148"/>
        <xdr:cNvSpPr>
          <a:spLocks/>
        </xdr:cNvSpPr>
      </xdr:nvSpPr>
      <xdr:spPr>
        <a:xfrm flipV="1">
          <a:off x="7162800" y="25336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11</xdr:row>
      <xdr:rowOff>0</xdr:rowOff>
    </xdr:from>
    <xdr:to>
      <xdr:col>13</xdr:col>
      <xdr:colOff>0</xdr:colOff>
      <xdr:row>11</xdr:row>
      <xdr:rowOff>0</xdr:rowOff>
    </xdr:to>
    <xdr:sp>
      <xdr:nvSpPr>
        <xdr:cNvPr id="88" name="Line 149"/>
        <xdr:cNvSpPr>
          <a:spLocks/>
        </xdr:cNvSpPr>
      </xdr:nvSpPr>
      <xdr:spPr>
        <a:xfrm>
          <a:off x="8001000" y="2533650"/>
          <a:ext cx="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11</xdr:row>
      <xdr:rowOff>0</xdr:rowOff>
    </xdr:from>
    <xdr:to>
      <xdr:col>4</xdr:col>
      <xdr:colOff>485775</xdr:colOff>
      <xdr:row>11</xdr:row>
      <xdr:rowOff>0</xdr:rowOff>
    </xdr:to>
    <xdr:sp>
      <xdr:nvSpPr>
        <xdr:cNvPr id="89" name="Line 151"/>
        <xdr:cNvSpPr>
          <a:spLocks/>
        </xdr:cNvSpPr>
      </xdr:nvSpPr>
      <xdr:spPr>
        <a:xfrm flipV="1">
          <a:off x="2752725" y="2533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11</xdr:row>
      <xdr:rowOff>0</xdr:rowOff>
    </xdr:from>
    <xdr:to>
      <xdr:col>8</xdr:col>
      <xdr:colOff>419100</xdr:colOff>
      <xdr:row>11</xdr:row>
      <xdr:rowOff>0</xdr:rowOff>
    </xdr:to>
    <xdr:sp>
      <xdr:nvSpPr>
        <xdr:cNvPr id="90" name="Line 153"/>
        <xdr:cNvSpPr>
          <a:spLocks/>
        </xdr:cNvSpPr>
      </xdr:nvSpPr>
      <xdr:spPr>
        <a:xfrm>
          <a:off x="5067300" y="253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11</xdr:row>
      <xdr:rowOff>0</xdr:rowOff>
    </xdr:from>
    <xdr:to>
      <xdr:col>13</xdr:col>
      <xdr:colOff>609600</xdr:colOff>
      <xdr:row>11</xdr:row>
      <xdr:rowOff>0</xdr:rowOff>
    </xdr:to>
    <xdr:sp>
      <xdr:nvSpPr>
        <xdr:cNvPr id="91" name="Line 155"/>
        <xdr:cNvSpPr>
          <a:spLocks/>
        </xdr:cNvSpPr>
      </xdr:nvSpPr>
      <xdr:spPr>
        <a:xfrm flipV="1">
          <a:off x="8610600" y="2533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742950</xdr:colOff>
      <xdr:row>11</xdr:row>
      <xdr:rowOff>0</xdr:rowOff>
    </xdr:from>
    <xdr:to>
      <xdr:col>9</xdr:col>
      <xdr:colOff>742950</xdr:colOff>
      <xdr:row>11</xdr:row>
      <xdr:rowOff>0</xdr:rowOff>
    </xdr:to>
    <xdr:sp>
      <xdr:nvSpPr>
        <xdr:cNvPr id="92" name="Line 156"/>
        <xdr:cNvSpPr>
          <a:spLocks/>
        </xdr:cNvSpPr>
      </xdr:nvSpPr>
      <xdr:spPr>
        <a:xfrm>
          <a:off x="5905500" y="2533650"/>
          <a:ext cx="0" cy="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11</xdr:row>
      <xdr:rowOff>0</xdr:rowOff>
    </xdr:from>
    <xdr:to>
      <xdr:col>16</xdr:col>
      <xdr:colOff>76200</xdr:colOff>
      <xdr:row>11</xdr:row>
      <xdr:rowOff>0</xdr:rowOff>
    </xdr:to>
    <xdr:sp>
      <xdr:nvSpPr>
        <xdr:cNvPr id="93" name="Line 157"/>
        <xdr:cNvSpPr>
          <a:spLocks/>
        </xdr:cNvSpPr>
      </xdr:nvSpPr>
      <xdr:spPr>
        <a:xfrm>
          <a:off x="10201275" y="253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11</xdr:row>
      <xdr:rowOff>0</xdr:rowOff>
    </xdr:from>
    <xdr:to>
      <xdr:col>4</xdr:col>
      <xdr:colOff>476250</xdr:colOff>
      <xdr:row>11</xdr:row>
      <xdr:rowOff>0</xdr:rowOff>
    </xdr:to>
    <xdr:sp>
      <xdr:nvSpPr>
        <xdr:cNvPr id="94" name="Line 158"/>
        <xdr:cNvSpPr>
          <a:spLocks/>
        </xdr:cNvSpPr>
      </xdr:nvSpPr>
      <xdr:spPr>
        <a:xfrm>
          <a:off x="2743200" y="253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11</xdr:row>
      <xdr:rowOff>0</xdr:rowOff>
    </xdr:from>
    <xdr:to>
      <xdr:col>13</xdr:col>
      <xdr:colOff>38100</xdr:colOff>
      <xdr:row>11</xdr:row>
      <xdr:rowOff>0</xdr:rowOff>
    </xdr:to>
    <xdr:sp>
      <xdr:nvSpPr>
        <xdr:cNvPr id="95" name="Line 159"/>
        <xdr:cNvSpPr>
          <a:spLocks/>
        </xdr:cNvSpPr>
      </xdr:nvSpPr>
      <xdr:spPr>
        <a:xfrm>
          <a:off x="8029575" y="2533650"/>
          <a:ext cx="95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428625</xdr:colOff>
      <xdr:row>11</xdr:row>
      <xdr:rowOff>152400</xdr:rowOff>
    </xdr:from>
    <xdr:to>
      <xdr:col>17</xdr:col>
      <xdr:colOff>57150</xdr:colOff>
      <xdr:row>12</xdr:row>
      <xdr:rowOff>200025</xdr:rowOff>
    </xdr:to>
    <xdr:sp>
      <xdr:nvSpPr>
        <xdr:cNvPr id="96" name="Oval 162"/>
        <xdr:cNvSpPr>
          <a:spLocks/>
        </xdr:cNvSpPr>
      </xdr:nvSpPr>
      <xdr:spPr>
        <a:xfrm>
          <a:off x="9944100" y="2686050"/>
          <a:ext cx="1104900" cy="438150"/>
        </a:xfrm>
        <a:prstGeom prst="ellipse">
          <a:avLst/>
        </a:prstGeom>
        <a:solidFill>
          <a:srgbClr val="0000FF"/>
        </a:solidFill>
        <a:ln w="9525" cmpd="sng">
          <a:solidFill>
            <a:srgbClr val="FFFFFF"/>
          </a:solidFill>
          <a:headEnd type="none"/>
          <a:tailEnd type="none"/>
        </a:ln>
      </xdr:spPr>
      <xdr:txBody>
        <a:bodyPr vertOverflow="clip" wrap="square" anchor="ctr"/>
        <a:p>
          <a:pPr algn="ctr">
            <a:defRPr/>
          </a:pPr>
          <a:r>
            <a:rPr lang="en-US" cap="none" sz="900" b="1" i="0" u="none" baseline="0">
              <a:solidFill>
                <a:srgbClr val="FFFFFF"/>
              </a:solidFill>
              <a:latin typeface="Arial"/>
              <a:ea typeface="Arial"/>
              <a:cs typeface="Arial"/>
            </a:rPr>
            <a:t> Parliament</a:t>
          </a:r>
        </a:p>
      </xdr:txBody>
    </xdr:sp>
    <xdr:clientData/>
  </xdr:twoCellAnchor>
  <xdr:twoCellAnchor>
    <xdr:from>
      <xdr:col>16</xdr:col>
      <xdr:colOff>428625</xdr:colOff>
      <xdr:row>12</xdr:row>
      <xdr:rowOff>209550</xdr:rowOff>
    </xdr:from>
    <xdr:to>
      <xdr:col>16</xdr:col>
      <xdr:colOff>428625</xdr:colOff>
      <xdr:row>13</xdr:row>
      <xdr:rowOff>209550</xdr:rowOff>
    </xdr:to>
    <xdr:sp>
      <xdr:nvSpPr>
        <xdr:cNvPr id="97" name="Line 163"/>
        <xdr:cNvSpPr>
          <a:spLocks/>
        </xdr:cNvSpPr>
      </xdr:nvSpPr>
      <xdr:spPr>
        <a:xfrm>
          <a:off x="10553700" y="31337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228600</xdr:colOff>
      <xdr:row>13</xdr:row>
      <xdr:rowOff>200025</xdr:rowOff>
    </xdr:from>
    <xdr:to>
      <xdr:col>16</xdr:col>
      <xdr:colOff>457200</xdr:colOff>
      <xdr:row>13</xdr:row>
      <xdr:rowOff>200025</xdr:rowOff>
    </xdr:to>
    <xdr:sp>
      <xdr:nvSpPr>
        <xdr:cNvPr id="98" name="Line 164"/>
        <xdr:cNvSpPr>
          <a:spLocks/>
        </xdr:cNvSpPr>
      </xdr:nvSpPr>
      <xdr:spPr>
        <a:xfrm flipH="1">
          <a:off x="7172325" y="3514725"/>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228600</xdr:colOff>
      <xdr:row>13</xdr:row>
      <xdr:rowOff>190500</xdr:rowOff>
    </xdr:from>
    <xdr:to>
      <xdr:col>11</xdr:col>
      <xdr:colOff>238125</xdr:colOff>
      <xdr:row>13</xdr:row>
      <xdr:rowOff>352425</xdr:rowOff>
    </xdr:to>
    <xdr:sp>
      <xdr:nvSpPr>
        <xdr:cNvPr id="99" name="Line 165"/>
        <xdr:cNvSpPr>
          <a:spLocks/>
        </xdr:cNvSpPr>
      </xdr:nvSpPr>
      <xdr:spPr>
        <a:xfrm flipH="1">
          <a:off x="7172325" y="3505200"/>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647700</xdr:colOff>
      <xdr:row>12</xdr:row>
      <xdr:rowOff>342900</xdr:rowOff>
    </xdr:from>
    <xdr:to>
      <xdr:col>10</xdr:col>
      <xdr:colOff>647700</xdr:colOff>
      <xdr:row>13</xdr:row>
      <xdr:rowOff>361950</xdr:rowOff>
    </xdr:to>
    <xdr:sp>
      <xdr:nvSpPr>
        <xdr:cNvPr id="100" name="Line 166"/>
        <xdr:cNvSpPr>
          <a:spLocks/>
        </xdr:cNvSpPr>
      </xdr:nvSpPr>
      <xdr:spPr>
        <a:xfrm>
          <a:off x="6629400" y="32670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314325</xdr:colOff>
      <xdr:row>13</xdr:row>
      <xdr:rowOff>0</xdr:rowOff>
    </xdr:from>
    <xdr:ext cx="476250" cy="180975"/>
    <xdr:sp>
      <xdr:nvSpPr>
        <xdr:cNvPr id="101" name="TextBox 167"/>
        <xdr:cNvSpPr txBox="1">
          <a:spLocks noChangeArrowheads="1"/>
        </xdr:cNvSpPr>
      </xdr:nvSpPr>
      <xdr:spPr>
        <a:xfrm>
          <a:off x="8315325" y="3314700"/>
          <a:ext cx="476250" cy="180975"/>
        </a:xfrm>
        <a:prstGeom prst="rect">
          <a:avLst/>
        </a:prstGeom>
        <a:noFill/>
        <a:ln w="9525" cmpd="sng">
          <a:noFill/>
        </a:ln>
      </xdr:spPr>
      <xdr:txBody>
        <a:bodyPr vertOverflow="clip" wrap="square">
          <a:spAutoFit/>
        </a:bodyPr>
        <a:p>
          <a:pPr algn="l">
            <a:defRPr/>
          </a:pPr>
          <a:r>
            <a:rPr lang="en-US" cap="none" sz="800" b="1" i="0" u="none" baseline="0">
              <a:solidFill>
                <a:srgbClr val="FF0000"/>
              </a:solidFill>
              <a:latin typeface="Arial"/>
              <a:ea typeface="Arial"/>
              <a:cs typeface="Arial"/>
            </a:rPr>
            <a:t>ISIC Act</a:t>
          </a:r>
        </a:p>
      </xdr:txBody>
    </xdr:sp>
    <xdr:clientData/>
  </xdr:oneCellAnchor>
  <xdr:twoCellAnchor>
    <xdr:from>
      <xdr:col>16</xdr:col>
      <xdr:colOff>400050</xdr:colOff>
      <xdr:row>29</xdr:row>
      <xdr:rowOff>76200</xdr:rowOff>
    </xdr:from>
    <xdr:to>
      <xdr:col>16</xdr:col>
      <xdr:colOff>400050</xdr:colOff>
      <xdr:row>29</xdr:row>
      <xdr:rowOff>323850</xdr:rowOff>
    </xdr:to>
    <xdr:sp>
      <xdr:nvSpPr>
        <xdr:cNvPr id="102" name="Line 168"/>
        <xdr:cNvSpPr>
          <a:spLocks/>
        </xdr:cNvSpPr>
      </xdr:nvSpPr>
      <xdr:spPr>
        <a:xfrm>
          <a:off x="10525125" y="92678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733425</xdr:colOff>
      <xdr:row>11</xdr:row>
      <xdr:rowOff>0</xdr:rowOff>
    </xdr:from>
    <xdr:to>
      <xdr:col>10</xdr:col>
      <xdr:colOff>904875</xdr:colOff>
      <xdr:row>11</xdr:row>
      <xdr:rowOff>0</xdr:rowOff>
    </xdr:to>
    <xdr:sp>
      <xdr:nvSpPr>
        <xdr:cNvPr id="103" name="Rectangle 171"/>
        <xdr:cNvSpPr>
          <a:spLocks/>
        </xdr:cNvSpPr>
      </xdr:nvSpPr>
      <xdr:spPr>
        <a:xfrm rot="16200000">
          <a:off x="6715125" y="2533650"/>
          <a:ext cx="171450" cy="0"/>
        </a:xfrm>
        <a:prstGeom prst="rect">
          <a:avLst/>
        </a:prstGeom>
        <a:solidFill>
          <a:srgbClr val="CCFFCC"/>
        </a:solidFill>
        <a:ln w="9525" cmpd="sng">
          <a:solidFill>
            <a:srgbClr val="FFFFFF"/>
          </a:solidFill>
          <a:headEnd type="none"/>
          <a:tailEnd type="none"/>
        </a:ln>
      </xdr:spPr>
      <xdr:txBody>
        <a:bodyPr vertOverflow="clip" wrap="square" anchor="b" vert="vert270"/>
        <a:p>
          <a:pPr algn="ctr">
            <a:defRPr/>
          </a:pPr>
          <a:r>
            <a:rPr lang="en-US" cap="none" sz="1000" b="1" i="0" u="none" baseline="0">
              <a:latin typeface="Arial"/>
              <a:ea typeface="Arial"/>
              <a:cs typeface="Arial"/>
            </a:rPr>
            <a:t>US $ 5.9 Billion / Year</a:t>
          </a:r>
        </a:p>
      </xdr:txBody>
    </xdr:sp>
    <xdr:clientData/>
  </xdr:twoCellAnchor>
  <xdr:twoCellAnchor>
    <xdr:from>
      <xdr:col>11</xdr:col>
      <xdr:colOff>285750</xdr:colOff>
      <xdr:row>11</xdr:row>
      <xdr:rowOff>0</xdr:rowOff>
    </xdr:from>
    <xdr:to>
      <xdr:col>12</xdr:col>
      <xdr:colOff>9525</xdr:colOff>
      <xdr:row>11</xdr:row>
      <xdr:rowOff>0</xdr:rowOff>
    </xdr:to>
    <xdr:sp>
      <xdr:nvSpPr>
        <xdr:cNvPr id="104" name="Rectangle 172"/>
        <xdr:cNvSpPr>
          <a:spLocks/>
        </xdr:cNvSpPr>
      </xdr:nvSpPr>
      <xdr:spPr>
        <a:xfrm rot="16200000">
          <a:off x="7229475" y="2533650"/>
          <a:ext cx="171450" cy="0"/>
        </a:xfrm>
        <a:prstGeom prst="rect">
          <a:avLst/>
        </a:prstGeom>
        <a:solidFill>
          <a:srgbClr val="CCFFCC"/>
        </a:solidFill>
        <a:ln w="9525" cmpd="sng">
          <a:solidFill>
            <a:srgbClr val="FFFFFF"/>
          </a:solidFill>
          <a:headEnd type="none"/>
          <a:tailEnd type="none"/>
        </a:ln>
      </xdr:spPr>
      <xdr:txBody>
        <a:bodyPr vertOverflow="clip" wrap="square" anchor="b" vert="vert270"/>
        <a:p>
          <a:pPr algn="ctr">
            <a:defRPr/>
          </a:pPr>
          <a:r>
            <a:rPr lang="en-US" cap="none" sz="1000" b="1" i="0" u="none" baseline="0">
              <a:latin typeface="Arial"/>
              <a:ea typeface="Arial"/>
              <a:cs typeface="Arial"/>
            </a:rPr>
            <a:t>US $ 5.9 Billion / Year</a:t>
          </a:r>
        </a:p>
      </xdr:txBody>
    </xdr:sp>
    <xdr:clientData/>
  </xdr:twoCellAnchor>
  <xdr:twoCellAnchor>
    <xdr:from>
      <xdr:col>11</xdr:col>
      <xdr:colOff>295275</xdr:colOff>
      <xdr:row>11</xdr:row>
      <xdr:rowOff>0</xdr:rowOff>
    </xdr:from>
    <xdr:to>
      <xdr:col>11</xdr:col>
      <xdr:colOff>295275</xdr:colOff>
      <xdr:row>11</xdr:row>
      <xdr:rowOff>0</xdr:rowOff>
    </xdr:to>
    <xdr:sp>
      <xdr:nvSpPr>
        <xdr:cNvPr id="105" name="Line 175"/>
        <xdr:cNvSpPr>
          <a:spLocks/>
        </xdr:cNvSpPr>
      </xdr:nvSpPr>
      <xdr:spPr>
        <a:xfrm>
          <a:off x="7239000" y="2533650"/>
          <a:ext cx="0" cy="0"/>
        </a:xfrm>
        <a:prstGeom prst="line">
          <a:avLst/>
        </a:prstGeom>
        <a:noFill/>
        <a:ln w="12700" cmpd="sng">
          <a:solidFill>
            <a:srgbClr val="0000FF"/>
          </a:solidFill>
          <a:prstDash val="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11</xdr:row>
      <xdr:rowOff>0</xdr:rowOff>
    </xdr:from>
    <xdr:to>
      <xdr:col>9</xdr:col>
      <xdr:colOff>123825</xdr:colOff>
      <xdr:row>11</xdr:row>
      <xdr:rowOff>0</xdr:rowOff>
    </xdr:to>
    <xdr:sp>
      <xdr:nvSpPr>
        <xdr:cNvPr id="106" name="Line 177"/>
        <xdr:cNvSpPr>
          <a:spLocks/>
        </xdr:cNvSpPr>
      </xdr:nvSpPr>
      <xdr:spPr>
        <a:xfrm flipV="1">
          <a:off x="5286375" y="2533650"/>
          <a:ext cx="0" cy="0"/>
        </a:xfrm>
        <a:prstGeom prst="line">
          <a:avLst/>
        </a:prstGeom>
        <a:noFill/>
        <a:ln w="28575" cmpd="sng">
          <a:solidFill>
            <a:srgbClr val="FF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10</xdr:col>
      <xdr:colOff>0</xdr:colOff>
      <xdr:row>11</xdr:row>
      <xdr:rowOff>0</xdr:rowOff>
    </xdr:to>
    <xdr:sp>
      <xdr:nvSpPr>
        <xdr:cNvPr id="107" name="Line 179"/>
        <xdr:cNvSpPr>
          <a:spLocks/>
        </xdr:cNvSpPr>
      </xdr:nvSpPr>
      <xdr:spPr>
        <a:xfrm flipV="1">
          <a:off x="5981700" y="2533650"/>
          <a:ext cx="0" cy="0"/>
        </a:xfrm>
        <a:prstGeom prst="line">
          <a:avLst/>
        </a:prstGeom>
        <a:noFill/>
        <a:ln w="28575" cmpd="sng">
          <a:solidFill>
            <a:srgbClr val="FF00FF"/>
          </a:solidFill>
          <a:prstDash val="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9</xdr:row>
      <xdr:rowOff>200025</xdr:rowOff>
    </xdr:from>
    <xdr:to>
      <xdr:col>15</xdr:col>
      <xdr:colOff>133350</xdr:colOff>
      <xdr:row>11</xdr:row>
      <xdr:rowOff>114300</xdr:rowOff>
    </xdr:to>
    <xdr:sp>
      <xdr:nvSpPr>
        <xdr:cNvPr id="108" name="Rectangle 183"/>
        <xdr:cNvSpPr>
          <a:spLocks/>
        </xdr:cNvSpPr>
      </xdr:nvSpPr>
      <xdr:spPr>
        <a:xfrm>
          <a:off x="9001125" y="2076450"/>
          <a:ext cx="647700" cy="571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238125</xdr:colOff>
      <xdr:row>10</xdr:row>
      <xdr:rowOff>142875</xdr:rowOff>
    </xdr:from>
    <xdr:to>
      <xdr:col>18</xdr:col>
      <xdr:colOff>76200</xdr:colOff>
      <xdr:row>11</xdr:row>
      <xdr:rowOff>152400</xdr:rowOff>
    </xdr:to>
    <xdr:sp>
      <xdr:nvSpPr>
        <xdr:cNvPr id="109" name="Rectangle 184"/>
        <xdr:cNvSpPr>
          <a:spLocks/>
        </xdr:cNvSpPr>
      </xdr:nvSpPr>
      <xdr:spPr>
        <a:xfrm>
          <a:off x="11229975" y="2381250"/>
          <a:ext cx="609600" cy="304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200025</xdr:rowOff>
    </xdr:from>
    <xdr:to>
      <xdr:col>10</xdr:col>
      <xdr:colOff>590550</xdr:colOff>
      <xdr:row>10</xdr:row>
      <xdr:rowOff>142875</xdr:rowOff>
    </xdr:to>
    <xdr:sp>
      <xdr:nvSpPr>
        <xdr:cNvPr id="110" name="AutoShape 186"/>
        <xdr:cNvSpPr>
          <a:spLocks/>
        </xdr:cNvSpPr>
      </xdr:nvSpPr>
      <xdr:spPr>
        <a:xfrm>
          <a:off x="5162550" y="2076450"/>
          <a:ext cx="1409700" cy="304800"/>
        </a:xfrm>
        <a:prstGeom prst="rect">
          <a:avLst/>
        </a:prstGeom>
        <a:solidFill>
          <a:srgbClr val="CCFFCC"/>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Ministry Of HRD
</a:t>
          </a:r>
        </a:p>
      </xdr:txBody>
    </xdr:sp>
    <xdr:clientData/>
  </xdr:twoCellAnchor>
  <xdr:twoCellAnchor>
    <xdr:from>
      <xdr:col>10</xdr:col>
      <xdr:colOff>866775</xdr:colOff>
      <xdr:row>9</xdr:row>
      <xdr:rowOff>171450</xdr:rowOff>
    </xdr:from>
    <xdr:to>
      <xdr:col>13</xdr:col>
      <xdr:colOff>447675</xdr:colOff>
      <xdr:row>10</xdr:row>
      <xdr:rowOff>114300</xdr:rowOff>
    </xdr:to>
    <xdr:sp>
      <xdr:nvSpPr>
        <xdr:cNvPr id="111" name="AutoShape 187"/>
        <xdr:cNvSpPr>
          <a:spLocks/>
        </xdr:cNvSpPr>
      </xdr:nvSpPr>
      <xdr:spPr>
        <a:xfrm>
          <a:off x="6848475" y="2047875"/>
          <a:ext cx="1600200" cy="304800"/>
        </a:xfrm>
        <a:prstGeom prst="rect">
          <a:avLst/>
        </a:prstGeom>
        <a:solidFill>
          <a:srgbClr val="FFCC99"/>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Ministry Of Finance
</a:t>
          </a:r>
        </a:p>
      </xdr:txBody>
    </xdr:sp>
    <xdr:clientData/>
  </xdr:twoCellAnchor>
  <xdr:twoCellAnchor>
    <xdr:from>
      <xdr:col>9</xdr:col>
      <xdr:colOff>0</xdr:colOff>
      <xdr:row>10</xdr:row>
      <xdr:rowOff>276225</xdr:rowOff>
    </xdr:from>
    <xdr:to>
      <xdr:col>10</xdr:col>
      <xdr:colOff>485775</xdr:colOff>
      <xdr:row>12</xdr:row>
      <xdr:rowOff>200025</xdr:rowOff>
    </xdr:to>
    <xdr:sp>
      <xdr:nvSpPr>
        <xdr:cNvPr id="112" name="Rectangle 188"/>
        <xdr:cNvSpPr>
          <a:spLocks/>
        </xdr:cNvSpPr>
      </xdr:nvSpPr>
      <xdr:spPr>
        <a:xfrm>
          <a:off x="5162550" y="2514600"/>
          <a:ext cx="1304925" cy="609600"/>
        </a:xfrm>
        <a:prstGeom prst="rect">
          <a:avLst/>
        </a:prstGeom>
        <a:solidFill>
          <a:srgbClr val="FF00FF">
            <a:alpha val="13000"/>
          </a:srgbClr>
        </a:solidFill>
        <a:ln w="9525" cmpd="sng">
          <a:solidFill>
            <a:srgbClr val="000000"/>
          </a:solidFill>
          <a:prstDash val="dash"/>
          <a:headEnd type="none"/>
          <a:tailEnd type="none"/>
        </a:ln>
      </xdr:spPr>
      <xdr:txBody>
        <a:bodyPr vertOverflow="clip" wrap="square" anchor="ctr"/>
        <a:p>
          <a:pPr algn="ctr">
            <a:defRPr/>
          </a:pPr>
          <a:r>
            <a:rPr lang="en-US" cap="none" sz="1000" b="1" i="0" u="none" baseline="0">
              <a:latin typeface="Arial"/>
              <a:ea typeface="Arial"/>
              <a:cs typeface="Arial"/>
            </a:rPr>
            <a:t>Ministry Of Disinvestment
</a:t>
          </a:r>
          <a:r>
            <a:rPr lang="en-US" cap="none" sz="800" b="1" i="0" u="none" baseline="0">
              <a:solidFill>
                <a:srgbClr val="0000FF"/>
              </a:solidFill>
              <a:latin typeface="Arial"/>
              <a:ea typeface="Arial"/>
              <a:cs typeface="Arial"/>
            </a:rPr>
            <a:t>( FUTURE SOURCE )</a:t>
          </a:r>
        </a:p>
      </xdr:txBody>
    </xdr:sp>
    <xdr:clientData/>
  </xdr:twoCellAnchor>
  <xdr:twoCellAnchor>
    <xdr:from>
      <xdr:col>6</xdr:col>
      <xdr:colOff>19050</xdr:colOff>
      <xdr:row>7</xdr:row>
      <xdr:rowOff>257175</xdr:rowOff>
    </xdr:from>
    <xdr:to>
      <xdr:col>14</xdr:col>
      <xdr:colOff>647700</xdr:colOff>
      <xdr:row>12</xdr:row>
      <xdr:rowOff>323850</xdr:rowOff>
    </xdr:to>
    <xdr:sp>
      <xdr:nvSpPr>
        <xdr:cNvPr id="113" name="AutoShape 190"/>
        <xdr:cNvSpPr>
          <a:spLocks/>
        </xdr:cNvSpPr>
      </xdr:nvSpPr>
      <xdr:spPr>
        <a:xfrm>
          <a:off x="3629025" y="1600200"/>
          <a:ext cx="5838825" cy="1647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790575</xdr:colOff>
      <xdr:row>5</xdr:row>
      <xdr:rowOff>38100</xdr:rowOff>
    </xdr:from>
    <xdr:to>
      <xdr:col>3</xdr:col>
      <xdr:colOff>609600</xdr:colOff>
      <xdr:row>9</xdr:row>
      <xdr:rowOff>133350</xdr:rowOff>
    </xdr:to>
    <xdr:pic>
      <xdr:nvPicPr>
        <xdr:cNvPr id="114" name="Picture 191"/>
        <xdr:cNvPicPr preferRelativeResize="1">
          <a:picLocks noChangeAspect="1"/>
        </xdr:cNvPicPr>
      </xdr:nvPicPr>
      <xdr:blipFill>
        <a:blip r:embed="rId1"/>
        <a:stretch>
          <a:fillRect/>
        </a:stretch>
      </xdr:blipFill>
      <xdr:spPr>
        <a:xfrm>
          <a:off x="1295400" y="952500"/>
          <a:ext cx="828675" cy="1057275"/>
        </a:xfrm>
        <a:prstGeom prst="rect">
          <a:avLst/>
        </a:prstGeom>
        <a:noFill/>
        <a:ln w="9525" cmpd="sng">
          <a:noFill/>
        </a:ln>
      </xdr:spPr>
    </xdr:pic>
    <xdr:clientData/>
  </xdr:twoCellAnchor>
  <xdr:twoCellAnchor>
    <xdr:from>
      <xdr:col>2</xdr:col>
      <xdr:colOff>400050</xdr:colOff>
      <xdr:row>9</xdr:row>
      <xdr:rowOff>171450</xdr:rowOff>
    </xdr:from>
    <xdr:to>
      <xdr:col>4</xdr:col>
      <xdr:colOff>219075</xdr:colOff>
      <xdr:row>10</xdr:row>
      <xdr:rowOff>228600</xdr:rowOff>
    </xdr:to>
    <xdr:sp>
      <xdr:nvSpPr>
        <xdr:cNvPr id="115" name="TextBox 192"/>
        <xdr:cNvSpPr txBox="1">
          <a:spLocks noChangeArrowheads="1"/>
        </xdr:cNvSpPr>
      </xdr:nvSpPr>
      <xdr:spPr>
        <a:xfrm>
          <a:off x="904875" y="2047875"/>
          <a:ext cx="1581150" cy="4191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a:ea typeface="Arial"/>
              <a:cs typeface="Arial"/>
            </a:rPr>
            <a:t>The Nataraja Foundation
</a:t>
          </a:r>
          <a:r>
            <a:rPr lang="en-US" cap="none" sz="1000" b="1" i="0" u="none" baseline="0">
              <a:solidFill>
                <a:srgbClr val="0000FF"/>
              </a:solidFill>
              <a:latin typeface="Arial"/>
              <a:ea typeface="Arial"/>
              <a:cs typeface="Arial"/>
            </a:rPr>
            <a:t>www.nataraja.org.in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819150</xdr:colOff>
      <xdr:row>0</xdr:row>
      <xdr:rowOff>57150</xdr:rowOff>
    </xdr:from>
    <xdr:to>
      <xdr:col>6</xdr:col>
      <xdr:colOff>552450</xdr:colOff>
      <xdr:row>4</xdr:row>
      <xdr:rowOff>57150</xdr:rowOff>
    </xdr:to>
    <xdr:pic>
      <xdr:nvPicPr>
        <xdr:cNvPr id="1" name="Picture 1"/>
        <xdr:cNvPicPr preferRelativeResize="1">
          <a:picLocks noChangeAspect="1"/>
        </xdr:cNvPicPr>
      </xdr:nvPicPr>
      <xdr:blipFill>
        <a:blip r:embed="rId1"/>
        <a:stretch>
          <a:fillRect/>
        </a:stretch>
      </xdr:blipFill>
      <xdr:spPr>
        <a:xfrm>
          <a:off x="7505700" y="57150"/>
          <a:ext cx="733425" cy="942975"/>
        </a:xfrm>
        <a:prstGeom prst="rect">
          <a:avLst/>
        </a:prstGeom>
        <a:noFill/>
        <a:ln w="9525" cmpd="sng">
          <a:noFill/>
        </a:ln>
      </xdr:spPr>
    </xdr:pic>
    <xdr:clientData/>
  </xdr:twoCellAnchor>
  <xdr:twoCellAnchor>
    <xdr:from>
      <xdr:col>5</xdr:col>
      <xdr:colOff>371475</xdr:colOff>
      <xdr:row>4</xdr:row>
      <xdr:rowOff>57150</xdr:rowOff>
    </xdr:from>
    <xdr:to>
      <xdr:col>6</xdr:col>
      <xdr:colOff>952500</xdr:colOff>
      <xdr:row>6</xdr:row>
      <xdr:rowOff>152400</xdr:rowOff>
    </xdr:to>
    <xdr:sp>
      <xdr:nvSpPr>
        <xdr:cNvPr id="2" name="TextBox 2"/>
        <xdr:cNvSpPr txBox="1">
          <a:spLocks noChangeArrowheads="1"/>
        </xdr:cNvSpPr>
      </xdr:nvSpPr>
      <xdr:spPr>
        <a:xfrm>
          <a:off x="7058025" y="1000125"/>
          <a:ext cx="1581150" cy="4191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a:ea typeface="Arial"/>
              <a:cs typeface="Arial"/>
            </a:rPr>
            <a:t>The Nataraja Foundation
</a:t>
          </a:r>
          <a:r>
            <a:rPr lang="en-US" cap="none" sz="1000" b="1" i="0" u="none" baseline="0">
              <a:solidFill>
                <a:srgbClr val="0000FF"/>
              </a:solidFill>
              <a:latin typeface="Arial"/>
              <a:ea typeface="Arial"/>
              <a:cs typeface="Arial"/>
            </a:rPr>
            <a:t>www.nataraja.org.in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30</xdr:row>
      <xdr:rowOff>114300</xdr:rowOff>
    </xdr:from>
    <xdr:to>
      <xdr:col>13</xdr:col>
      <xdr:colOff>247650</xdr:colOff>
      <xdr:row>34</xdr:row>
      <xdr:rowOff>0</xdr:rowOff>
    </xdr:to>
    <xdr:sp>
      <xdr:nvSpPr>
        <xdr:cNvPr id="1" name="Rectangle 1"/>
        <xdr:cNvSpPr>
          <a:spLocks/>
        </xdr:cNvSpPr>
      </xdr:nvSpPr>
      <xdr:spPr>
        <a:xfrm>
          <a:off x="8124825" y="6353175"/>
          <a:ext cx="293370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Capex &amp; Opex  to be be added depending on system needs and </a:t>
          </a:r>
          <a:r>
            <a:rPr lang="en-US" cap="none" sz="1000" b="0" i="0" u="sng" baseline="0">
              <a:solidFill>
                <a:srgbClr val="FF0000"/>
              </a:solidFill>
              <a:latin typeface="Arial"/>
              <a:ea typeface="Arial"/>
              <a:cs typeface="Arial"/>
            </a:rPr>
            <a:t>the extent to which</a:t>
          </a:r>
          <a:r>
            <a:rPr lang="en-US" cap="none" sz="1000" b="0" i="0" u="none" baseline="0">
              <a:solidFill>
                <a:srgbClr val="FF0000"/>
              </a:solidFill>
              <a:latin typeface="Arial"/>
              <a:ea typeface="Arial"/>
              <a:cs typeface="Arial"/>
            </a:rPr>
            <a:t> the teacher sharing programme is implemented.</a:t>
          </a:r>
        </a:p>
      </xdr:txBody>
    </xdr:sp>
    <xdr:clientData/>
  </xdr:twoCellAnchor>
  <xdr:twoCellAnchor>
    <xdr:from>
      <xdr:col>8</xdr:col>
      <xdr:colOff>238125</xdr:colOff>
      <xdr:row>31</xdr:row>
      <xdr:rowOff>114300</xdr:rowOff>
    </xdr:from>
    <xdr:to>
      <xdr:col>8</xdr:col>
      <xdr:colOff>390525</xdr:colOff>
      <xdr:row>34</xdr:row>
      <xdr:rowOff>152400</xdr:rowOff>
    </xdr:to>
    <xdr:sp>
      <xdr:nvSpPr>
        <xdr:cNvPr id="2" name="Line 2"/>
        <xdr:cNvSpPr>
          <a:spLocks/>
        </xdr:cNvSpPr>
      </xdr:nvSpPr>
      <xdr:spPr>
        <a:xfrm flipH="1">
          <a:off x="7953375" y="6515100"/>
          <a:ext cx="1524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8</xdr:row>
      <xdr:rowOff>47625</xdr:rowOff>
    </xdr:from>
    <xdr:to>
      <xdr:col>3</xdr:col>
      <xdr:colOff>514350</xdr:colOff>
      <xdr:row>25</xdr:row>
      <xdr:rowOff>152400</xdr:rowOff>
    </xdr:to>
    <xdr:sp>
      <xdr:nvSpPr>
        <xdr:cNvPr id="3" name="Line 3"/>
        <xdr:cNvSpPr>
          <a:spLocks/>
        </xdr:cNvSpPr>
      </xdr:nvSpPr>
      <xdr:spPr>
        <a:xfrm>
          <a:off x="4524375" y="1428750"/>
          <a:ext cx="0" cy="3667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13</xdr:row>
      <xdr:rowOff>114300</xdr:rowOff>
    </xdr:from>
    <xdr:to>
      <xdr:col>4</xdr:col>
      <xdr:colOff>133350</xdr:colOff>
      <xdr:row>16</xdr:row>
      <xdr:rowOff>76200</xdr:rowOff>
    </xdr:to>
    <xdr:sp>
      <xdr:nvSpPr>
        <xdr:cNvPr id="4" name="Rectangle 4"/>
        <xdr:cNvSpPr>
          <a:spLocks/>
        </xdr:cNvSpPr>
      </xdr:nvSpPr>
      <xdr:spPr>
        <a:xfrm>
          <a:off x="4095750" y="3114675"/>
          <a:ext cx="86677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Nos Of Institutions</a:t>
          </a:r>
        </a:p>
      </xdr:txBody>
    </xdr:sp>
    <xdr:clientData/>
  </xdr:twoCellAnchor>
  <xdr:twoCellAnchor>
    <xdr:from>
      <xdr:col>3</xdr:col>
      <xdr:colOff>495300</xdr:colOff>
      <xdr:row>26</xdr:row>
      <xdr:rowOff>123825</xdr:rowOff>
    </xdr:from>
    <xdr:to>
      <xdr:col>3</xdr:col>
      <xdr:colOff>504825</xdr:colOff>
      <xdr:row>48</xdr:row>
      <xdr:rowOff>123825</xdr:rowOff>
    </xdr:to>
    <xdr:sp>
      <xdr:nvSpPr>
        <xdr:cNvPr id="5" name="Line 6"/>
        <xdr:cNvSpPr>
          <a:spLocks/>
        </xdr:cNvSpPr>
      </xdr:nvSpPr>
      <xdr:spPr>
        <a:xfrm flipH="1">
          <a:off x="4505325" y="5229225"/>
          <a:ext cx="9525" cy="45148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35</xdr:row>
      <xdr:rowOff>114300</xdr:rowOff>
    </xdr:from>
    <xdr:to>
      <xdr:col>4</xdr:col>
      <xdr:colOff>142875</xdr:colOff>
      <xdr:row>39</xdr:row>
      <xdr:rowOff>19050</xdr:rowOff>
    </xdr:to>
    <xdr:sp>
      <xdr:nvSpPr>
        <xdr:cNvPr id="6" name="Rectangle 7"/>
        <xdr:cNvSpPr>
          <a:spLocks/>
        </xdr:cNvSpPr>
      </xdr:nvSpPr>
      <xdr:spPr>
        <a:xfrm>
          <a:off x="4029075" y="7162800"/>
          <a:ext cx="9429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Costs of Essential Items in Crores</a:t>
          </a:r>
        </a:p>
      </xdr:txBody>
    </xdr:sp>
    <xdr:clientData/>
  </xdr:twoCellAnchor>
  <xdr:twoCellAnchor>
    <xdr:from>
      <xdr:col>1</xdr:col>
      <xdr:colOff>3381375</xdr:colOff>
      <xdr:row>10</xdr:row>
      <xdr:rowOff>47625</xdr:rowOff>
    </xdr:from>
    <xdr:to>
      <xdr:col>3</xdr:col>
      <xdr:colOff>409575</xdr:colOff>
      <xdr:row>12</xdr:row>
      <xdr:rowOff>114300</xdr:rowOff>
    </xdr:to>
    <xdr:sp>
      <xdr:nvSpPr>
        <xdr:cNvPr id="7" name="Rectangle 8"/>
        <xdr:cNvSpPr>
          <a:spLocks/>
        </xdr:cNvSpPr>
      </xdr:nvSpPr>
      <xdr:spPr>
        <a:xfrm>
          <a:off x="3590925" y="2076450"/>
          <a:ext cx="82867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Assumed that 100 % of Pilot Cost borne in the same year</a:t>
          </a:r>
        </a:p>
      </xdr:txBody>
    </xdr:sp>
    <xdr:clientData/>
  </xdr:twoCellAnchor>
  <xdr:twoCellAnchor>
    <xdr:from>
      <xdr:col>3</xdr:col>
      <xdr:colOff>409575</xdr:colOff>
      <xdr:row>10</xdr:row>
      <xdr:rowOff>142875</xdr:rowOff>
    </xdr:from>
    <xdr:to>
      <xdr:col>4</xdr:col>
      <xdr:colOff>342900</xdr:colOff>
      <xdr:row>10</xdr:row>
      <xdr:rowOff>219075</xdr:rowOff>
    </xdr:to>
    <xdr:sp>
      <xdr:nvSpPr>
        <xdr:cNvPr id="8" name="Line 10"/>
        <xdr:cNvSpPr>
          <a:spLocks/>
        </xdr:cNvSpPr>
      </xdr:nvSpPr>
      <xdr:spPr>
        <a:xfrm flipV="1">
          <a:off x="4419600" y="2171700"/>
          <a:ext cx="75247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10</xdr:row>
      <xdr:rowOff>28575</xdr:rowOff>
    </xdr:from>
    <xdr:to>
      <xdr:col>9</xdr:col>
      <xdr:colOff>609600</xdr:colOff>
      <xdr:row>12</xdr:row>
      <xdr:rowOff>161925</xdr:rowOff>
    </xdr:to>
    <xdr:sp>
      <xdr:nvSpPr>
        <xdr:cNvPr id="9" name="Rectangle 13"/>
        <xdr:cNvSpPr>
          <a:spLocks/>
        </xdr:cNvSpPr>
      </xdr:nvSpPr>
      <xdr:spPr>
        <a:xfrm>
          <a:off x="7477125" y="2057400"/>
          <a:ext cx="1466850"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latin typeface="Arial"/>
              <a:ea typeface="Arial"/>
              <a:cs typeface="Arial"/>
            </a:rPr>
            <a:t>Assumed that In Actual Project Construction 60 % Cost is borne in the 1st year and 40 % in the second year</a:t>
          </a:r>
        </a:p>
      </xdr:txBody>
    </xdr:sp>
    <xdr:clientData/>
  </xdr:twoCellAnchor>
  <xdr:twoCellAnchor>
    <xdr:from>
      <xdr:col>3</xdr:col>
      <xdr:colOff>161925</xdr:colOff>
      <xdr:row>8</xdr:row>
      <xdr:rowOff>161925</xdr:rowOff>
    </xdr:from>
    <xdr:to>
      <xdr:col>4</xdr:col>
      <xdr:colOff>400050</xdr:colOff>
      <xdr:row>10</xdr:row>
      <xdr:rowOff>19050</xdr:rowOff>
    </xdr:to>
    <xdr:sp>
      <xdr:nvSpPr>
        <xdr:cNvPr id="10" name="Line 14"/>
        <xdr:cNvSpPr>
          <a:spLocks/>
        </xdr:cNvSpPr>
      </xdr:nvSpPr>
      <xdr:spPr>
        <a:xfrm flipV="1">
          <a:off x="4171950" y="1543050"/>
          <a:ext cx="10572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11</xdr:row>
      <xdr:rowOff>114300</xdr:rowOff>
    </xdr:from>
    <xdr:to>
      <xdr:col>4</xdr:col>
      <xdr:colOff>342900</xdr:colOff>
      <xdr:row>12</xdr:row>
      <xdr:rowOff>133350</xdr:rowOff>
    </xdr:to>
    <xdr:sp>
      <xdr:nvSpPr>
        <xdr:cNvPr id="11" name="Line 15"/>
        <xdr:cNvSpPr>
          <a:spLocks/>
        </xdr:cNvSpPr>
      </xdr:nvSpPr>
      <xdr:spPr>
        <a:xfrm>
          <a:off x="4410075" y="2628900"/>
          <a:ext cx="7620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10</xdr:row>
      <xdr:rowOff>428625</xdr:rowOff>
    </xdr:from>
    <xdr:to>
      <xdr:col>7</xdr:col>
      <xdr:colOff>457200</xdr:colOff>
      <xdr:row>13</xdr:row>
      <xdr:rowOff>85725</xdr:rowOff>
    </xdr:to>
    <xdr:sp>
      <xdr:nvSpPr>
        <xdr:cNvPr id="12" name="Line 16"/>
        <xdr:cNvSpPr>
          <a:spLocks/>
        </xdr:cNvSpPr>
      </xdr:nvSpPr>
      <xdr:spPr>
        <a:xfrm flipH="1">
          <a:off x="6848475" y="2457450"/>
          <a:ext cx="5143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29</xdr:row>
      <xdr:rowOff>104775</xdr:rowOff>
    </xdr:from>
    <xdr:to>
      <xdr:col>6</xdr:col>
      <xdr:colOff>180975</xdr:colOff>
      <xdr:row>30</xdr:row>
      <xdr:rowOff>66675</xdr:rowOff>
    </xdr:to>
    <xdr:sp>
      <xdr:nvSpPr>
        <xdr:cNvPr id="13" name="Rectangle 17"/>
        <xdr:cNvSpPr>
          <a:spLocks/>
        </xdr:cNvSpPr>
      </xdr:nvSpPr>
      <xdr:spPr>
        <a:xfrm>
          <a:off x="5305425" y="6019800"/>
          <a:ext cx="117157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Opex To Be added</a:t>
          </a:r>
        </a:p>
      </xdr:txBody>
    </xdr:sp>
    <xdr:clientData/>
  </xdr:twoCellAnchor>
  <xdr:twoCellAnchor>
    <xdr:from>
      <xdr:col>1</xdr:col>
      <xdr:colOff>2971800</xdr:colOff>
      <xdr:row>29</xdr:row>
      <xdr:rowOff>133350</xdr:rowOff>
    </xdr:from>
    <xdr:to>
      <xdr:col>4</xdr:col>
      <xdr:colOff>514350</xdr:colOff>
      <xdr:row>32</xdr:row>
      <xdr:rowOff>0</xdr:rowOff>
    </xdr:to>
    <xdr:sp>
      <xdr:nvSpPr>
        <xdr:cNvPr id="14" name="Line 18"/>
        <xdr:cNvSpPr>
          <a:spLocks/>
        </xdr:cNvSpPr>
      </xdr:nvSpPr>
      <xdr:spPr>
        <a:xfrm flipH="1">
          <a:off x="3181350" y="6048375"/>
          <a:ext cx="21621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3409950</xdr:colOff>
      <xdr:row>33</xdr:row>
      <xdr:rowOff>0</xdr:rowOff>
    </xdr:from>
    <xdr:to>
      <xdr:col>4</xdr:col>
      <xdr:colOff>276225</xdr:colOff>
      <xdr:row>35</xdr:row>
      <xdr:rowOff>28575</xdr:rowOff>
    </xdr:to>
    <xdr:sp>
      <xdr:nvSpPr>
        <xdr:cNvPr id="15" name="Rectangle 19"/>
        <xdr:cNvSpPr>
          <a:spLocks/>
        </xdr:cNvSpPr>
      </xdr:nvSpPr>
      <xdr:spPr>
        <a:xfrm>
          <a:off x="3619500" y="6724650"/>
          <a:ext cx="14859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Taken as </a:t>
          </a:r>
          <a:r>
            <a:rPr lang="en-US" cap="none" sz="1000" b="1" i="0" u="none" baseline="0">
              <a:latin typeface="Arial"/>
              <a:ea typeface="Arial"/>
              <a:cs typeface="Arial"/>
            </a:rPr>
            <a:t>US $ 5 Billion</a:t>
          </a:r>
          <a:r>
            <a:rPr lang="en-US" cap="none" sz="1000" b="0" i="0" u="none" baseline="0">
              <a:latin typeface="Arial"/>
              <a:ea typeface="Arial"/>
              <a:cs typeface="Arial"/>
            </a:rPr>
            <a:t> over 10 years ( </a:t>
          </a:r>
          <a:r>
            <a:rPr lang="en-US" cap="none" sz="1000" b="1" i="0" u="none" baseline="0">
              <a:solidFill>
                <a:srgbClr val="FF0000"/>
              </a:solidFill>
              <a:latin typeface="Arial"/>
              <a:ea typeface="Arial"/>
              <a:cs typeface="Arial"/>
            </a:rPr>
            <a:t>IT Infra</a:t>
          </a:r>
          <a:r>
            <a:rPr lang="en-US" cap="none" sz="1000" b="0" i="0" u="none" baseline="0">
              <a:latin typeface="Arial"/>
              <a:ea typeface="Arial"/>
              <a:cs typeface="Arial"/>
            </a:rPr>
            <a:t> )</a:t>
          </a:r>
        </a:p>
      </xdr:txBody>
    </xdr:sp>
    <xdr:clientData/>
  </xdr:twoCellAnchor>
  <xdr:twoCellAnchor>
    <xdr:from>
      <xdr:col>1</xdr:col>
      <xdr:colOff>3086100</xdr:colOff>
      <xdr:row>33</xdr:row>
      <xdr:rowOff>66675</xdr:rowOff>
    </xdr:from>
    <xdr:to>
      <xdr:col>1</xdr:col>
      <xdr:colOff>3324225</xdr:colOff>
      <xdr:row>34</xdr:row>
      <xdr:rowOff>123825</xdr:rowOff>
    </xdr:to>
    <xdr:sp>
      <xdr:nvSpPr>
        <xdr:cNvPr id="16" name="Line 20"/>
        <xdr:cNvSpPr>
          <a:spLocks/>
        </xdr:cNvSpPr>
      </xdr:nvSpPr>
      <xdr:spPr>
        <a:xfrm flipH="1">
          <a:off x="3295650" y="6791325"/>
          <a:ext cx="2381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55</xdr:row>
      <xdr:rowOff>28575</xdr:rowOff>
    </xdr:from>
    <xdr:to>
      <xdr:col>17</xdr:col>
      <xdr:colOff>514350</xdr:colOff>
      <xdr:row>60</xdr:row>
      <xdr:rowOff>114300</xdr:rowOff>
    </xdr:to>
    <xdr:sp>
      <xdr:nvSpPr>
        <xdr:cNvPr id="17" name="Rectangle 21"/>
        <xdr:cNvSpPr>
          <a:spLocks/>
        </xdr:cNvSpPr>
      </xdr:nvSpPr>
      <xdr:spPr>
        <a:xfrm>
          <a:off x="295275" y="10782300"/>
          <a:ext cx="13582650" cy="8953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sng" baseline="0">
              <a:solidFill>
                <a:srgbClr val="FF0000"/>
              </a:solidFill>
              <a:latin typeface="Arial"/>
              <a:ea typeface="Arial"/>
              <a:cs typeface="Arial"/>
            </a:rPr>
            <a:t>Sanskrit is possibly the worlds oldest language and it is dying in India</a:t>
          </a:r>
          <a:r>
            <a:rPr lang="en-US" cap="none" sz="1000" b="0" i="0" u="none" baseline="0">
              <a:solidFill>
                <a:srgbClr val="FF0000"/>
              </a:solidFill>
              <a:latin typeface="Arial"/>
              <a:ea typeface="Arial"/>
              <a:cs typeface="Arial"/>
            </a:rPr>
            <a:t>. The Education Megaproject therefore allocates Rs </a:t>
          </a:r>
          <a:r>
            <a:rPr lang="en-US" cap="none" sz="1000" b="1" i="0" u="none" baseline="0">
              <a:solidFill>
                <a:srgbClr val="FF0000"/>
              </a:solidFill>
              <a:latin typeface="Arial"/>
              <a:ea typeface="Arial"/>
              <a:cs typeface="Arial"/>
            </a:rPr>
            <a:t>8000</a:t>
          </a:r>
          <a:r>
            <a:rPr lang="en-US" cap="none" sz="1000" b="0" i="0" u="none" baseline="0">
              <a:solidFill>
                <a:srgbClr val="FF0000"/>
              </a:solidFill>
              <a:latin typeface="Arial"/>
              <a:ea typeface="Arial"/>
              <a:cs typeface="Arial"/>
            </a:rPr>
            <a:t> Crores over 10 years to the promotion of </a:t>
          </a:r>
          <a:r>
            <a:rPr lang="en-US" cap="none" sz="1000" b="1" i="0" u="none" baseline="0">
              <a:solidFill>
                <a:srgbClr val="FF0000"/>
              </a:solidFill>
              <a:latin typeface="Arial"/>
              <a:ea typeface="Arial"/>
              <a:cs typeface="Arial"/>
            </a:rPr>
            <a:t>Sanskrit</a:t>
          </a:r>
          <a:r>
            <a:rPr lang="en-US" cap="none" sz="1000" b="0" i="0" u="none" baseline="0">
              <a:solidFill>
                <a:srgbClr val="FF0000"/>
              </a:solidFill>
              <a:latin typeface="Arial"/>
              <a:ea typeface="Arial"/>
              <a:cs typeface="Arial"/>
            </a:rPr>
            <a:t> in schools and for the digitizing of Sanskrit content as Sanskrit serves as </a:t>
          </a:r>
          <a:r>
            <a:rPr lang="en-US" cap="none" sz="1000" b="0" i="0" u="sng" baseline="0">
              <a:solidFill>
                <a:srgbClr val="FF0000"/>
              </a:solidFill>
              <a:latin typeface="Arial"/>
              <a:ea typeface="Arial"/>
              <a:cs typeface="Arial"/>
            </a:rPr>
            <a:t>the basis for several Indian and even international languages</a:t>
          </a:r>
          <a:r>
            <a:rPr lang="en-US" cap="none" sz="1000" b="0" i="0" u="none" baseline="0">
              <a:solidFill>
                <a:srgbClr val="FF0000"/>
              </a:solidFill>
              <a:latin typeface="Arial"/>
              <a:ea typeface="Arial"/>
              <a:cs typeface="Arial"/>
            </a:rPr>
            <a:t>. This will reverse the huge neglect it has suffered neglect over the last 100 years .</a:t>
          </a:r>
          <a:r>
            <a:rPr lang="en-US" cap="none" sz="1000" b="0" i="0" u="none" baseline="0">
              <a:solidFill>
                <a:srgbClr val="0000FF"/>
              </a:solidFill>
              <a:latin typeface="Arial"/>
              <a:ea typeface="Arial"/>
              <a:cs typeface="Arial"/>
            </a:rPr>
            <a:t> All other Indian Languages (</a:t>
          </a:r>
          <a:r>
            <a:rPr lang="en-US" cap="none" sz="1000" b="1" i="0" u="none" baseline="0">
              <a:solidFill>
                <a:srgbClr val="0000FF"/>
              </a:solidFill>
              <a:latin typeface="Arial"/>
              <a:ea typeface="Arial"/>
              <a:cs typeface="Arial"/>
            </a:rPr>
            <a:t> Tamil, Bengali, Marathi, Telugu, Gujarati, Kannada</a:t>
          </a:r>
          <a:r>
            <a:rPr lang="en-US" cap="none" sz="1000" b="0"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etc.</a:t>
          </a:r>
          <a:r>
            <a:rPr lang="en-US" cap="none" sz="1000" b="0" i="0" u="none" baseline="0">
              <a:solidFill>
                <a:srgbClr val="0000FF"/>
              </a:solidFill>
              <a:latin typeface="Arial"/>
              <a:ea typeface="Arial"/>
              <a:cs typeface="Arial"/>
            </a:rPr>
            <a:t> ) including most importantly </a:t>
          </a:r>
          <a:r>
            <a:rPr lang="en-US" cap="none" sz="1000" b="1" i="0" u="none" baseline="0">
              <a:solidFill>
                <a:srgbClr val="0000FF"/>
              </a:solidFill>
              <a:latin typeface="Arial"/>
              <a:ea typeface="Arial"/>
              <a:cs typeface="Arial"/>
            </a:rPr>
            <a:t>Urdu</a:t>
          </a:r>
          <a:r>
            <a:rPr lang="en-US" cap="none" sz="1000" b="0" i="0" u="none" baseline="0">
              <a:solidFill>
                <a:srgbClr val="0000FF"/>
              </a:solidFill>
              <a:latin typeface="Arial"/>
              <a:ea typeface="Arial"/>
              <a:cs typeface="Arial"/>
            </a:rPr>
            <a:t> and </a:t>
          </a:r>
          <a:r>
            <a:rPr lang="en-US" cap="none" sz="1000" b="1" i="0" u="none" baseline="0">
              <a:solidFill>
                <a:srgbClr val="0000FF"/>
              </a:solidFill>
              <a:latin typeface="Arial"/>
              <a:ea typeface="Arial"/>
              <a:cs typeface="Arial"/>
            </a:rPr>
            <a:t>Hindi </a:t>
          </a:r>
          <a:r>
            <a:rPr lang="en-US" cap="none" sz="1000" b="0" i="0" u="sng" baseline="0">
              <a:solidFill>
                <a:srgbClr val="0000FF"/>
              </a:solidFill>
              <a:latin typeface="Arial"/>
              <a:ea typeface="Arial"/>
              <a:cs typeface="Arial"/>
            </a:rPr>
            <a:t>together</a:t>
          </a:r>
          <a:r>
            <a:rPr lang="en-US" cap="none" sz="1000" b="0" i="0" u="none" baseline="0">
              <a:solidFill>
                <a:srgbClr val="0000FF"/>
              </a:solidFill>
              <a:latin typeface="Arial"/>
              <a:ea typeface="Arial"/>
              <a:cs typeface="Arial"/>
            </a:rPr>
            <a:t> will receive an additional Rs</a:t>
          </a:r>
          <a:r>
            <a:rPr lang="en-US" cap="none" sz="1000" b="1" i="0" u="none" baseline="0">
              <a:solidFill>
                <a:srgbClr val="0000FF"/>
              </a:solidFill>
              <a:latin typeface="Arial"/>
              <a:ea typeface="Arial"/>
              <a:cs typeface="Arial"/>
            </a:rPr>
            <a:t> 20,000 </a:t>
          </a:r>
          <a:r>
            <a:rPr lang="en-US" cap="none" sz="1000" b="0" i="0" u="none" baseline="0">
              <a:solidFill>
                <a:srgbClr val="0000FF"/>
              </a:solidFill>
              <a:latin typeface="Arial"/>
              <a:ea typeface="Arial"/>
              <a:cs typeface="Arial"/>
            </a:rPr>
            <a:t>Crores over 10 years under the Megaproject </a:t>
          </a:r>
          <a:r>
            <a:rPr lang="en-US" cap="none" sz="1000" b="0" i="0" u="none" baseline="0">
              <a:solidFill>
                <a:srgbClr val="FF0000"/>
              </a:solidFill>
              <a:latin typeface="Arial"/>
              <a:ea typeface="Arial"/>
              <a:cs typeface="Arial"/>
            </a:rPr>
            <a:t> for the  </a:t>
          </a:r>
          <a:r>
            <a:rPr lang="en-US" cap="none" sz="1000" b="0" i="0" u="sng" baseline="0">
              <a:solidFill>
                <a:srgbClr val="FF0000"/>
              </a:solidFill>
              <a:latin typeface="Arial"/>
              <a:ea typeface="Arial"/>
              <a:cs typeface="Arial"/>
            </a:rPr>
            <a:t>development of digital content and opening of Institutions for scholars</a:t>
          </a:r>
          <a:r>
            <a:rPr lang="en-US" cap="none" sz="1000" b="0" i="0" u="none" baseline="0">
              <a:solidFill>
                <a:srgbClr val="FF0000"/>
              </a:solidFill>
              <a:latin typeface="Arial"/>
              <a:ea typeface="Arial"/>
              <a:cs typeface="Arial"/>
            </a:rPr>
            <a:t>. Total Rs </a:t>
          </a:r>
          <a:r>
            <a:rPr lang="en-US" cap="none" sz="1000" b="1" i="0" u="none" baseline="0">
              <a:solidFill>
                <a:srgbClr val="FF0000"/>
              </a:solidFill>
              <a:latin typeface="Arial"/>
              <a:ea typeface="Arial"/>
              <a:cs typeface="Arial"/>
            </a:rPr>
            <a:t>28,000</a:t>
          </a:r>
          <a:r>
            <a:rPr lang="en-US" cap="none" sz="1000" b="0" i="0" u="none" baseline="0">
              <a:solidFill>
                <a:srgbClr val="FF0000"/>
              </a:solidFill>
              <a:latin typeface="Arial"/>
              <a:ea typeface="Arial"/>
              <a:cs typeface="Arial"/>
            </a:rPr>
            <a:t> Crores. Encouragement of local languages will allow the poorest citizen to participate fully in the economy. We want every farmer and labourer to have an equal opportunity and language should not be allowed to be a barrier due to lack of Funds. The Education Megaproject has a special large budget for Vernacular Language propogation. </a:t>
          </a:r>
        </a:p>
      </xdr:txBody>
    </xdr:sp>
    <xdr:clientData/>
  </xdr:twoCellAnchor>
  <xdr:twoCellAnchor>
    <xdr:from>
      <xdr:col>3</xdr:col>
      <xdr:colOff>123825</xdr:colOff>
      <xdr:row>45</xdr:row>
      <xdr:rowOff>95250</xdr:rowOff>
    </xdr:from>
    <xdr:to>
      <xdr:col>7</xdr:col>
      <xdr:colOff>400050</xdr:colOff>
      <xdr:row>55</xdr:row>
      <xdr:rowOff>28575</xdr:rowOff>
    </xdr:to>
    <xdr:sp>
      <xdr:nvSpPr>
        <xdr:cNvPr id="18" name="Line 22"/>
        <xdr:cNvSpPr>
          <a:spLocks/>
        </xdr:cNvSpPr>
      </xdr:nvSpPr>
      <xdr:spPr>
        <a:xfrm flipV="1">
          <a:off x="4133850" y="9239250"/>
          <a:ext cx="3171825" cy="1543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95250</xdr:colOff>
      <xdr:row>7</xdr:row>
      <xdr:rowOff>123825</xdr:rowOff>
    </xdr:from>
    <xdr:to>
      <xdr:col>14</xdr:col>
      <xdr:colOff>190500</xdr:colOff>
      <xdr:row>11</xdr:row>
      <xdr:rowOff>95250</xdr:rowOff>
    </xdr:to>
    <xdr:pic>
      <xdr:nvPicPr>
        <xdr:cNvPr id="19" name="Picture 23"/>
        <xdr:cNvPicPr preferRelativeResize="1">
          <a:picLocks noChangeAspect="1"/>
        </xdr:cNvPicPr>
      </xdr:nvPicPr>
      <xdr:blipFill>
        <a:blip r:embed="rId1"/>
        <a:stretch>
          <a:fillRect/>
        </a:stretch>
      </xdr:blipFill>
      <xdr:spPr>
        <a:xfrm>
          <a:off x="10906125" y="1343025"/>
          <a:ext cx="733425" cy="1266825"/>
        </a:xfrm>
        <a:prstGeom prst="rect">
          <a:avLst/>
        </a:prstGeom>
        <a:noFill/>
        <a:ln w="9525" cmpd="sng">
          <a:noFill/>
        </a:ln>
      </xdr:spPr>
    </xdr:pic>
    <xdr:clientData/>
  </xdr:twoCellAnchor>
  <xdr:twoCellAnchor>
    <xdr:from>
      <xdr:col>12</xdr:col>
      <xdr:colOff>285750</xdr:colOff>
      <xdr:row>11</xdr:row>
      <xdr:rowOff>142875</xdr:rowOff>
    </xdr:from>
    <xdr:to>
      <xdr:col>14</xdr:col>
      <xdr:colOff>609600</xdr:colOff>
      <xdr:row>13</xdr:row>
      <xdr:rowOff>76200</xdr:rowOff>
    </xdr:to>
    <xdr:sp>
      <xdr:nvSpPr>
        <xdr:cNvPr id="20" name="TextBox 24"/>
        <xdr:cNvSpPr txBox="1">
          <a:spLocks noChangeArrowheads="1"/>
        </xdr:cNvSpPr>
      </xdr:nvSpPr>
      <xdr:spPr>
        <a:xfrm>
          <a:off x="10477500" y="2657475"/>
          <a:ext cx="1581150" cy="4191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a:ea typeface="Arial"/>
              <a:cs typeface="Arial"/>
            </a:rPr>
            <a:t>The Nataraja Foundation
</a:t>
          </a:r>
          <a:r>
            <a:rPr lang="en-US" cap="none" sz="1000" b="1" i="0" u="none" baseline="0">
              <a:solidFill>
                <a:srgbClr val="0000FF"/>
              </a:solidFill>
              <a:latin typeface="Arial"/>
              <a:ea typeface="Arial"/>
              <a:cs typeface="Arial"/>
            </a:rPr>
            <a:t>www.nataraja.org.in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B5:S179"/>
  <sheetViews>
    <sheetView tabSelected="1" workbookViewId="0" topLeftCell="A1">
      <selection activeCell="A1" sqref="A1:IV16384"/>
    </sheetView>
  </sheetViews>
  <sheetFormatPr defaultColWidth="9.140625" defaultRowHeight="12.75"/>
  <cols>
    <col min="1" max="1" width="3.140625" style="1" customWidth="1"/>
    <col min="2" max="2" width="15.140625" style="1" customWidth="1"/>
    <col min="3" max="3" width="11.28125" style="1" customWidth="1"/>
    <col min="4" max="4" width="9.140625" style="1" customWidth="1"/>
    <col min="5" max="5" width="11.00390625" style="1" customWidth="1"/>
    <col min="6" max="6" width="3.421875" style="1" customWidth="1"/>
    <col min="7" max="7" width="12.140625" style="1" customWidth="1"/>
    <col min="8" max="8" width="7.7109375" style="1" customWidth="1"/>
    <col min="9" max="9" width="12.28125" style="1" customWidth="1"/>
    <col min="10" max="10" width="14.421875" style="1" customWidth="1"/>
    <col min="11" max="11" width="6.7109375" style="1" customWidth="1"/>
    <col min="12" max="12" width="9.140625" style="1" customWidth="1"/>
    <col min="13" max="13" width="12.28125" style="1" customWidth="1"/>
    <col min="14" max="14" width="10.421875" style="1" customWidth="1"/>
    <col min="15" max="15" width="9.140625" style="1" customWidth="1"/>
    <col min="16" max="16" width="13.00390625" style="1" customWidth="1"/>
    <col min="17" max="17" width="11.57421875" style="1" bestFit="1" customWidth="1"/>
    <col min="18" max="18" width="9.140625" style="1" customWidth="1"/>
    <col min="19" max="19" width="13.00390625" style="1" customWidth="1"/>
    <col min="20" max="16384" width="9.140625" style="1" customWidth="1"/>
  </cols>
  <sheetData>
    <row r="2" ht="12.75"/>
    <row r="3" ht="12.75"/>
    <row r="4" ht="12.75"/>
    <row r="5" spans="5:17" ht="21" customHeight="1">
      <c r="E5" s="152" t="s">
        <v>38</v>
      </c>
      <c r="F5" s="153"/>
      <c r="G5" s="153"/>
      <c r="H5" s="153"/>
      <c r="I5" s="153"/>
      <c r="J5" s="153"/>
      <c r="K5" s="153"/>
      <c r="L5" s="153"/>
      <c r="M5"/>
      <c r="O5" s="12"/>
      <c r="P5" s="12"/>
      <c r="Q5" s="6"/>
    </row>
    <row r="6" spans="6:17" ht="21" customHeight="1">
      <c r="F6" s="12"/>
      <c r="G6" s="12"/>
      <c r="H6" s="12"/>
      <c r="I6" s="12"/>
      <c r="J6" s="12"/>
      <c r="K6" s="12"/>
      <c r="L6" s="12"/>
      <c r="M6" s="12"/>
      <c r="N6" s="12"/>
      <c r="O6" s="12"/>
      <c r="P6" s="12"/>
      <c r="Q6" s="6"/>
    </row>
    <row r="7" spans="6:17" ht="21" customHeight="1">
      <c r="F7" s="154" t="s">
        <v>46</v>
      </c>
      <c r="G7" s="155"/>
      <c r="H7" s="155"/>
      <c r="I7" s="155"/>
      <c r="J7" s="155"/>
      <c r="K7" s="155"/>
      <c r="L7" s="32"/>
      <c r="O7" s="12"/>
      <c r="P7" s="12"/>
      <c r="Q7" s="26"/>
    </row>
    <row r="8" spans="2:19" ht="28.5" customHeight="1">
      <c r="B8" s="7"/>
      <c r="D8" s="11"/>
      <c r="H8" s="12"/>
      <c r="I8" s="12"/>
      <c r="J8" s="12"/>
      <c r="K8" s="12"/>
      <c r="L8" s="12"/>
      <c r="M8" s="12"/>
      <c r="N8" s="12"/>
      <c r="O8" s="6"/>
      <c r="P8" s="7"/>
      <c r="Q8" s="7"/>
      <c r="R8" s="7"/>
      <c r="S8" s="7"/>
    </row>
    <row r="9" spans="2:17" ht="23.25" customHeight="1">
      <c r="B9" s="9"/>
      <c r="E9" s="12"/>
      <c r="F9" s="12"/>
      <c r="G9" s="12"/>
      <c r="H9" s="12"/>
      <c r="I9" s="12"/>
      <c r="J9" s="12"/>
      <c r="K9" s="12"/>
      <c r="L9" s="12"/>
      <c r="M9" s="151"/>
      <c r="N9" s="151"/>
      <c r="O9" s="6"/>
      <c r="P9" s="6"/>
      <c r="Q9" s="7"/>
    </row>
    <row r="10" spans="2:19" ht="21" customHeight="1">
      <c r="B10" s="9"/>
      <c r="F10" s="12"/>
      <c r="G10" s="12"/>
      <c r="H10" s="151"/>
      <c r="I10" s="151"/>
      <c r="J10" s="151"/>
      <c r="K10" s="151"/>
      <c r="L10" s="13"/>
      <c r="O10" s="6"/>
      <c r="P10" s="6"/>
      <c r="Q10" s="6"/>
      <c r="S10" s="7"/>
    </row>
    <row r="11" spans="2:19" ht="11.25" customHeight="1">
      <c r="B11" s="9"/>
      <c r="C11" s="5"/>
      <c r="F11" s="12"/>
      <c r="G11" s="12"/>
      <c r="M11" s="150"/>
      <c r="N11" s="150"/>
      <c r="O11" s="6"/>
      <c r="P11" s="6"/>
      <c r="Q11" s="6"/>
      <c r="S11" s="24"/>
    </row>
    <row r="12" spans="5:17" ht="12.75" customHeight="1">
      <c r="E12" s="12"/>
      <c r="F12" s="12"/>
      <c r="G12" s="12"/>
      <c r="P12" s="6"/>
      <c r="Q12" s="6"/>
    </row>
    <row r="13" spans="2:17" ht="12.75" customHeight="1">
      <c r="B13" s="7"/>
      <c r="E13" s="12"/>
      <c r="F13" s="12"/>
      <c r="G13" s="12"/>
      <c r="P13" s="6"/>
      <c r="Q13" s="6"/>
    </row>
    <row r="14" spans="2:17" ht="30.75" customHeight="1">
      <c r="B14" s="9"/>
      <c r="C14" s="5"/>
      <c r="D14" s="4"/>
      <c r="P14" s="6"/>
      <c r="Q14" s="6"/>
    </row>
    <row r="15" spans="2:17" ht="30.75" customHeight="1">
      <c r="B15" s="9"/>
      <c r="C15" s="5"/>
      <c r="D15" s="4"/>
      <c r="M15" s="31"/>
      <c r="N15" s="31"/>
      <c r="O15" s="6"/>
      <c r="P15" s="6"/>
      <c r="Q15" s="6"/>
    </row>
    <row r="16" spans="2:17" ht="30.75" customHeight="1">
      <c r="B16" s="9"/>
      <c r="C16" s="5"/>
      <c r="D16" s="4"/>
      <c r="M16" s="31"/>
      <c r="N16" s="31"/>
      <c r="O16" s="6"/>
      <c r="P16" s="6"/>
      <c r="Q16" s="6"/>
    </row>
    <row r="17" spans="2:17" ht="30.75" customHeight="1">
      <c r="B17" s="9"/>
      <c r="C17" s="5"/>
      <c r="D17" s="4"/>
      <c r="M17" s="31"/>
      <c r="N17" s="31"/>
      <c r="O17" s="6"/>
      <c r="P17" s="6"/>
      <c r="Q17" s="6"/>
    </row>
    <row r="18" spans="2:17" ht="30.75" customHeight="1">
      <c r="B18" s="9"/>
      <c r="C18" s="5"/>
      <c r="D18" s="4"/>
      <c r="M18" s="31"/>
      <c r="N18" s="31"/>
      <c r="O18" s="6"/>
      <c r="P18" s="6"/>
      <c r="Q18" s="6"/>
    </row>
    <row r="19" spans="2:17" ht="30.75" customHeight="1">
      <c r="B19" s="9"/>
      <c r="C19" s="5"/>
      <c r="D19" s="4"/>
      <c r="M19" s="31"/>
      <c r="N19" s="31"/>
      <c r="O19" s="6"/>
      <c r="P19" s="6"/>
      <c r="Q19" s="6"/>
    </row>
    <row r="20" spans="2:17" ht="30.75" customHeight="1">
      <c r="B20" s="9"/>
      <c r="C20" s="5"/>
      <c r="D20" s="4"/>
      <c r="M20" s="31"/>
      <c r="N20" s="31"/>
      <c r="O20" s="6"/>
      <c r="P20" s="6"/>
      <c r="Q20" s="6"/>
    </row>
    <row r="21" spans="2:17" ht="30.75" customHeight="1">
      <c r="B21" s="9"/>
      <c r="C21" s="5"/>
      <c r="D21" s="4"/>
      <c r="M21" s="31"/>
      <c r="N21" s="31"/>
      <c r="O21" s="6"/>
      <c r="P21" s="6"/>
      <c r="Q21" s="6"/>
    </row>
    <row r="22" spans="2:17" ht="30.75" customHeight="1">
      <c r="B22" s="9"/>
      <c r="C22" s="5"/>
      <c r="D22" s="4"/>
      <c r="M22" s="31"/>
      <c r="N22" s="31"/>
      <c r="O22" s="6"/>
      <c r="P22" s="6"/>
      <c r="Q22" s="6"/>
    </row>
    <row r="23" spans="2:17" ht="30.75" customHeight="1">
      <c r="B23" s="9"/>
      <c r="C23" s="5"/>
      <c r="D23" s="4"/>
      <c r="M23" s="31"/>
      <c r="N23" s="31"/>
      <c r="O23" s="6"/>
      <c r="P23" s="6"/>
      <c r="Q23" s="6"/>
    </row>
    <row r="24" spans="2:17" ht="30.75" customHeight="1">
      <c r="B24" s="9"/>
      <c r="C24" s="5"/>
      <c r="D24" s="4"/>
      <c r="M24" s="31"/>
      <c r="N24" s="31"/>
      <c r="O24" s="6"/>
      <c r="P24" s="6"/>
      <c r="Q24" s="6"/>
    </row>
    <row r="25" spans="2:17" ht="30.75" customHeight="1">
      <c r="B25" s="9"/>
      <c r="C25" s="5"/>
      <c r="D25" s="4"/>
      <c r="M25" s="31"/>
      <c r="N25" s="31"/>
      <c r="O25" s="6"/>
      <c r="P25" s="6"/>
      <c r="Q25" s="6"/>
    </row>
    <row r="26" spans="2:17" ht="30.75" customHeight="1">
      <c r="B26" s="9"/>
      <c r="C26" s="5"/>
      <c r="D26" s="4"/>
      <c r="M26" s="31"/>
      <c r="N26" s="31"/>
      <c r="O26" s="6"/>
      <c r="P26" s="6"/>
      <c r="Q26" s="6"/>
    </row>
    <row r="27" spans="2:17" ht="30.75" customHeight="1">
      <c r="B27" s="9"/>
      <c r="C27" s="5"/>
      <c r="D27" s="4"/>
      <c r="M27" s="31"/>
      <c r="N27" s="31"/>
      <c r="O27" s="6"/>
      <c r="P27" s="6"/>
      <c r="Q27" s="6"/>
    </row>
    <row r="28" spans="2:17" ht="30.75" customHeight="1">
      <c r="B28" s="9"/>
      <c r="C28" s="5"/>
      <c r="D28" s="4"/>
      <c r="M28" s="31"/>
      <c r="N28" s="31"/>
      <c r="O28" s="6"/>
      <c r="P28" s="6"/>
      <c r="Q28" s="6"/>
    </row>
    <row r="29" spans="2:17" ht="30.75" customHeight="1">
      <c r="B29" s="9"/>
      <c r="C29" s="5"/>
      <c r="D29" s="4"/>
      <c r="M29" s="31"/>
      <c r="N29" s="31"/>
      <c r="O29" s="6"/>
      <c r="P29" s="6"/>
      <c r="Q29" s="6"/>
    </row>
    <row r="30" spans="2:17" ht="30.75" customHeight="1">
      <c r="B30" s="9"/>
      <c r="C30" s="5"/>
      <c r="D30" s="4"/>
      <c r="M30" s="31"/>
      <c r="N30" s="31"/>
      <c r="O30" s="6"/>
      <c r="P30" s="6"/>
      <c r="Q30" s="6"/>
    </row>
    <row r="31" spans="2:17" ht="30.75" customHeight="1">
      <c r="B31" s="9"/>
      <c r="C31" s="5"/>
      <c r="D31" s="4"/>
      <c r="M31" s="31"/>
      <c r="N31" s="31"/>
      <c r="O31" s="6"/>
      <c r="P31" s="6"/>
      <c r="Q31" s="6"/>
    </row>
    <row r="32" spans="2:17" ht="30.75" customHeight="1">
      <c r="B32" s="9"/>
      <c r="C32" s="5"/>
      <c r="D32" s="4"/>
      <c r="M32" s="31"/>
      <c r="N32" s="31"/>
      <c r="O32" s="6"/>
      <c r="P32" s="6"/>
      <c r="Q32" s="6"/>
    </row>
    <row r="33" spans="2:17" ht="30.75" customHeight="1">
      <c r="B33" s="9"/>
      <c r="C33" s="5"/>
      <c r="D33" s="4"/>
      <c r="M33" s="31"/>
      <c r="N33" s="31"/>
      <c r="O33" s="6"/>
      <c r="P33" s="6"/>
      <c r="Q33" s="6"/>
    </row>
    <row r="34" spans="2:17" ht="30.75" customHeight="1">
      <c r="B34" s="9"/>
      <c r="C34" s="5"/>
      <c r="D34" s="4"/>
      <c r="M34" s="31"/>
      <c r="N34" s="31"/>
      <c r="O34" s="6"/>
      <c r="P34" s="6"/>
      <c r="Q34" s="6"/>
    </row>
    <row r="35" spans="2:17" ht="30.75" customHeight="1">
      <c r="B35" s="9"/>
      <c r="C35" s="5"/>
      <c r="D35" s="4"/>
      <c r="M35" s="31"/>
      <c r="N35" s="31"/>
      <c r="O35" s="6"/>
      <c r="P35" s="6"/>
      <c r="Q35" s="6"/>
    </row>
    <row r="36" spans="2:17" ht="30.75" customHeight="1">
      <c r="B36" s="9"/>
      <c r="C36" s="5"/>
      <c r="D36" s="4"/>
      <c r="M36" s="31"/>
      <c r="N36" s="31"/>
      <c r="O36" s="6"/>
      <c r="P36" s="6"/>
      <c r="Q36" s="6"/>
    </row>
    <row r="37" spans="2:17" ht="30.75" customHeight="1">
      <c r="B37" s="9"/>
      <c r="C37" s="5"/>
      <c r="D37" s="4"/>
      <c r="M37" s="31"/>
      <c r="N37" s="31"/>
      <c r="O37" s="6"/>
      <c r="P37" s="6"/>
      <c r="Q37" s="6"/>
    </row>
    <row r="38" spans="2:17" ht="30.75" customHeight="1">
      <c r="B38" s="9"/>
      <c r="C38" s="5"/>
      <c r="D38" s="4"/>
      <c r="M38" s="31"/>
      <c r="N38" s="31"/>
      <c r="O38" s="6"/>
      <c r="P38" s="6"/>
      <c r="Q38" s="6"/>
    </row>
    <row r="39" spans="2:17" ht="30.75" customHeight="1">
      <c r="B39" s="9"/>
      <c r="C39" s="5"/>
      <c r="D39" s="4"/>
      <c r="M39" s="31"/>
      <c r="N39" s="31"/>
      <c r="O39" s="6"/>
      <c r="P39" s="6"/>
      <c r="Q39" s="6"/>
    </row>
    <row r="40" spans="2:17" ht="30.75" customHeight="1">
      <c r="B40" s="9"/>
      <c r="C40" s="5"/>
      <c r="D40" s="4"/>
      <c r="M40" s="31"/>
      <c r="N40" s="31"/>
      <c r="O40" s="6"/>
      <c r="P40" s="6"/>
      <c r="Q40" s="6"/>
    </row>
    <row r="41" spans="2:17" ht="30.75" customHeight="1">
      <c r="B41" s="9"/>
      <c r="C41" s="5"/>
      <c r="D41" s="4"/>
      <c r="M41" s="31"/>
      <c r="N41" s="31"/>
      <c r="O41" s="6"/>
      <c r="P41" s="6"/>
      <c r="Q41" s="6"/>
    </row>
    <row r="42" spans="2:17" ht="30.75" customHeight="1">
      <c r="B42" s="9"/>
      <c r="C42" s="5"/>
      <c r="D42" s="4"/>
      <c r="M42" s="31"/>
      <c r="N42" s="31"/>
      <c r="O42" s="6"/>
      <c r="P42" s="6"/>
      <c r="Q42" s="6"/>
    </row>
    <row r="43" spans="2:17" ht="30.75" customHeight="1">
      <c r="B43" s="9"/>
      <c r="C43" s="5"/>
      <c r="D43" s="4"/>
      <c r="M43" s="31"/>
      <c r="N43" s="31"/>
      <c r="O43" s="6"/>
      <c r="P43" s="6"/>
      <c r="Q43" s="6"/>
    </row>
    <row r="44" spans="2:17" ht="30.75" customHeight="1">
      <c r="B44" s="25"/>
      <c r="C44" s="35"/>
      <c r="D44" s="4"/>
      <c r="M44" s="31"/>
      <c r="N44" s="31"/>
      <c r="O44" s="6"/>
      <c r="P44" s="6"/>
      <c r="Q44" s="6"/>
    </row>
    <row r="45" spans="2:17" ht="30.75" customHeight="1">
      <c r="B45" s="25"/>
      <c r="C45" s="35"/>
      <c r="D45" s="4"/>
      <c r="M45" s="31"/>
      <c r="N45" s="31"/>
      <c r="O45" s="6"/>
      <c r="P45" s="6"/>
      <c r="Q45" s="6"/>
    </row>
    <row r="46" spans="2:17" ht="30.75" customHeight="1">
      <c r="B46" s="25"/>
      <c r="C46" s="35"/>
      <c r="D46" s="4"/>
      <c r="M46" s="31"/>
      <c r="N46" s="31"/>
      <c r="O46" s="6"/>
      <c r="P46" s="6"/>
      <c r="Q46" s="6"/>
    </row>
    <row r="47" spans="2:17" ht="30.75" customHeight="1">
      <c r="B47" s="36"/>
      <c r="C47" s="5"/>
      <c r="D47" s="4"/>
      <c r="M47" s="31"/>
      <c r="N47" s="31"/>
      <c r="O47" s="6"/>
      <c r="P47" s="6"/>
      <c r="Q47" s="6"/>
    </row>
    <row r="48" spans="2:17" ht="17.25" customHeight="1">
      <c r="B48" s="36"/>
      <c r="C48" s="5"/>
      <c r="D48" s="4"/>
      <c r="M48" s="31"/>
      <c r="N48" s="31"/>
      <c r="O48" s="6"/>
      <c r="P48" s="6"/>
      <c r="Q48" s="6"/>
    </row>
    <row r="49" spans="2:17" ht="15.75" customHeight="1">
      <c r="B49" s="9"/>
      <c r="C49" s="5"/>
      <c r="D49" s="4"/>
      <c r="M49" s="31"/>
      <c r="N49" s="31"/>
      <c r="O49" s="6"/>
      <c r="P49" s="6"/>
      <c r="Q49" s="6"/>
    </row>
    <row r="50" spans="15:17" ht="30.75" customHeight="1">
      <c r="O50" s="6"/>
      <c r="P50" s="6"/>
      <c r="Q50" s="6"/>
    </row>
    <row r="51" spans="15:17" ht="30.75" customHeight="1">
      <c r="O51" s="6"/>
      <c r="P51" s="6"/>
      <c r="Q51" s="6"/>
    </row>
    <row r="52" spans="15:17" ht="30.75" customHeight="1">
      <c r="O52" s="6"/>
      <c r="P52" s="6"/>
      <c r="Q52" s="6"/>
    </row>
    <row r="53" spans="15:17" ht="30.75" customHeight="1">
      <c r="O53" s="6"/>
      <c r="P53" s="6"/>
      <c r="Q53" s="6"/>
    </row>
    <row r="54" spans="15:17" ht="30.75" customHeight="1">
      <c r="O54" s="6"/>
      <c r="P54" s="6"/>
      <c r="Q54" s="6"/>
    </row>
    <row r="55" spans="15:17" ht="30.75" customHeight="1">
      <c r="O55" s="6"/>
      <c r="P55" s="6"/>
      <c r="Q55" s="6"/>
    </row>
    <row r="56" spans="15:17" ht="30.75" customHeight="1">
      <c r="O56" s="6"/>
      <c r="P56" s="6"/>
      <c r="Q56" s="6"/>
    </row>
    <row r="57" spans="15:17" ht="30.75" customHeight="1">
      <c r="O57" s="6"/>
      <c r="P57" s="6"/>
      <c r="Q57" s="6"/>
    </row>
    <row r="58" spans="15:17" ht="30.75" customHeight="1">
      <c r="O58" s="6"/>
      <c r="P58" s="6"/>
      <c r="Q58" s="6"/>
    </row>
    <row r="59" spans="15:17" ht="30.75" customHeight="1">
      <c r="O59" s="6"/>
      <c r="P59" s="6"/>
      <c r="Q59" s="6"/>
    </row>
    <row r="60" spans="15:17" ht="30.75" customHeight="1">
      <c r="O60" s="6"/>
      <c r="P60" s="6"/>
      <c r="Q60" s="6"/>
    </row>
    <row r="61" spans="15:17" ht="30.75" customHeight="1">
      <c r="O61" s="6"/>
      <c r="P61" s="6"/>
      <c r="Q61" s="6"/>
    </row>
    <row r="62" spans="15:17" ht="30.75" customHeight="1">
      <c r="O62" s="6"/>
      <c r="P62" s="6"/>
      <c r="Q62" s="6"/>
    </row>
    <row r="63" spans="15:17" ht="30.75" customHeight="1">
      <c r="O63" s="6"/>
      <c r="P63" s="6"/>
      <c r="Q63" s="6"/>
    </row>
    <row r="64" spans="15:17" ht="30.75" customHeight="1">
      <c r="O64" s="6"/>
      <c r="P64" s="6"/>
      <c r="Q64" s="6"/>
    </row>
    <row r="65" spans="15:17" ht="30.75" customHeight="1">
      <c r="O65" s="6"/>
      <c r="P65" s="6"/>
      <c r="Q65" s="6"/>
    </row>
    <row r="66" spans="15:17" ht="30.75" customHeight="1">
      <c r="O66" s="6"/>
      <c r="P66" s="6"/>
      <c r="Q66" s="6"/>
    </row>
    <row r="67" spans="15:17" ht="30.75" customHeight="1">
      <c r="O67" s="6"/>
      <c r="P67" s="6"/>
      <c r="Q67" s="6"/>
    </row>
    <row r="68" spans="15:17" ht="30.75" customHeight="1">
      <c r="O68" s="6"/>
      <c r="P68" s="6"/>
      <c r="Q68" s="6"/>
    </row>
    <row r="69" spans="15:17" ht="30.75" customHeight="1">
      <c r="O69" s="6"/>
      <c r="P69" s="6"/>
      <c r="Q69" s="6"/>
    </row>
    <row r="70" spans="15:17" ht="30.75" customHeight="1">
      <c r="O70" s="6"/>
      <c r="P70" s="6"/>
      <c r="Q70" s="6"/>
    </row>
    <row r="71" spans="15:17" ht="30.75" customHeight="1">
      <c r="O71" s="6"/>
      <c r="P71" s="6"/>
      <c r="Q71" s="6"/>
    </row>
    <row r="72" spans="15:17" ht="30.75" customHeight="1">
      <c r="O72" s="6"/>
      <c r="P72" s="6"/>
      <c r="Q72" s="6"/>
    </row>
    <row r="73" spans="15:17" ht="30.75" customHeight="1">
      <c r="O73" s="6"/>
      <c r="P73" s="6"/>
      <c r="Q73" s="6"/>
    </row>
    <row r="74" spans="15:17" ht="30.75" customHeight="1">
      <c r="O74" s="6"/>
      <c r="P74" s="6"/>
      <c r="Q74" s="6"/>
    </row>
    <row r="75" spans="15:17" ht="30.75" customHeight="1">
      <c r="O75" s="6"/>
      <c r="P75" s="6"/>
      <c r="Q75" s="6"/>
    </row>
    <row r="76" spans="15:17" ht="30.75" customHeight="1">
      <c r="O76" s="6"/>
      <c r="P76" s="6"/>
      <c r="Q76" s="6"/>
    </row>
    <row r="77" spans="15:17" ht="30.75" customHeight="1">
      <c r="O77" s="6"/>
      <c r="P77" s="6"/>
      <c r="Q77" s="6"/>
    </row>
    <row r="78" spans="15:17" ht="30.75" customHeight="1">
      <c r="O78" s="6"/>
      <c r="P78" s="6"/>
      <c r="Q78" s="6"/>
    </row>
    <row r="79" spans="15:17" ht="30.75" customHeight="1">
      <c r="O79" s="6"/>
      <c r="P79" s="6"/>
      <c r="Q79" s="6"/>
    </row>
    <row r="80" spans="15:17" ht="30.75" customHeight="1">
      <c r="O80" s="6"/>
      <c r="P80" s="6"/>
      <c r="Q80" s="6"/>
    </row>
    <row r="81" spans="15:17" ht="30.75" customHeight="1">
      <c r="O81" s="6"/>
      <c r="P81" s="6"/>
      <c r="Q81" s="6"/>
    </row>
    <row r="82" spans="15:17" ht="30.75" customHeight="1">
      <c r="O82" s="6"/>
      <c r="P82" s="6"/>
      <c r="Q82" s="6"/>
    </row>
    <row r="83" spans="15:17" ht="30.75" customHeight="1">
      <c r="O83" s="6"/>
      <c r="P83" s="6"/>
      <c r="Q83" s="6"/>
    </row>
    <row r="84" spans="15:17" ht="30.75" customHeight="1">
      <c r="O84" s="6"/>
      <c r="P84" s="6"/>
      <c r="Q84" s="6"/>
    </row>
    <row r="85" spans="15:17" ht="30.75" customHeight="1">
      <c r="O85" s="6"/>
      <c r="P85" s="6"/>
      <c r="Q85" s="6"/>
    </row>
    <row r="86" spans="15:17" ht="30.75" customHeight="1">
      <c r="O86" s="6"/>
      <c r="P86" s="6"/>
      <c r="Q86" s="6"/>
    </row>
    <row r="87" spans="15:17" ht="30.75" customHeight="1">
      <c r="O87" s="6"/>
      <c r="P87" s="6"/>
      <c r="Q87" s="6"/>
    </row>
    <row r="88" spans="15:17" ht="30.75" customHeight="1">
      <c r="O88" s="6"/>
      <c r="P88" s="6"/>
      <c r="Q88" s="6"/>
    </row>
    <row r="89" spans="15:17" ht="30.75" customHeight="1">
      <c r="O89" s="6"/>
      <c r="P89" s="6"/>
      <c r="Q89" s="6"/>
    </row>
    <row r="90" spans="15:17" ht="30.75" customHeight="1">
      <c r="O90" s="6"/>
      <c r="P90" s="6"/>
      <c r="Q90" s="6"/>
    </row>
    <row r="91" spans="15:17" ht="30.75" customHeight="1">
      <c r="O91" s="6"/>
      <c r="P91" s="6"/>
      <c r="Q91" s="6"/>
    </row>
    <row r="92" spans="15:17" ht="30.75" customHeight="1">
      <c r="O92" s="6"/>
      <c r="P92" s="6"/>
      <c r="Q92" s="6"/>
    </row>
    <row r="93" spans="15:17" ht="30.75" customHeight="1">
      <c r="O93" s="6"/>
      <c r="P93" s="6"/>
      <c r="Q93" s="6"/>
    </row>
    <row r="94" spans="15:17" ht="30.75" customHeight="1">
      <c r="O94" s="6"/>
      <c r="P94" s="6"/>
      <c r="Q94" s="6"/>
    </row>
    <row r="95" spans="15:17" ht="30.75" customHeight="1">
      <c r="O95" s="6"/>
      <c r="P95" s="6"/>
      <c r="Q95" s="6"/>
    </row>
    <row r="96" spans="15:17" ht="30.75" customHeight="1">
      <c r="O96" s="6"/>
      <c r="P96" s="6"/>
      <c r="Q96" s="6"/>
    </row>
    <row r="97" spans="15:17" ht="30.75" customHeight="1">
      <c r="O97" s="6"/>
      <c r="P97" s="6"/>
      <c r="Q97" s="6"/>
    </row>
    <row r="98" spans="15:17" ht="30.75" customHeight="1">
      <c r="O98" s="6"/>
      <c r="P98" s="6"/>
      <c r="Q98" s="6"/>
    </row>
    <row r="99" spans="15:17" ht="30.75" customHeight="1">
      <c r="O99" s="6"/>
      <c r="P99" s="6"/>
      <c r="Q99" s="6"/>
    </row>
    <row r="100" spans="15:17" ht="30.75" customHeight="1">
      <c r="O100" s="6"/>
      <c r="P100" s="6"/>
      <c r="Q100" s="6"/>
    </row>
    <row r="101" spans="15:17" ht="30.75" customHeight="1">
      <c r="O101" s="6"/>
      <c r="P101" s="6"/>
      <c r="Q101" s="6"/>
    </row>
    <row r="102" spans="15:17" ht="30.75" customHeight="1">
      <c r="O102" s="6"/>
      <c r="P102" s="6"/>
      <c r="Q102" s="6"/>
    </row>
    <row r="103" spans="15:17" ht="30.75" customHeight="1">
      <c r="O103" s="6"/>
      <c r="P103" s="6"/>
      <c r="Q103" s="6"/>
    </row>
    <row r="104" spans="15:17" ht="30.75" customHeight="1">
      <c r="O104" s="6"/>
      <c r="P104" s="6"/>
      <c r="Q104" s="6"/>
    </row>
    <row r="105" spans="15:17" ht="30.75" customHeight="1">
      <c r="O105" s="6"/>
      <c r="P105" s="6"/>
      <c r="Q105" s="6"/>
    </row>
    <row r="106" spans="15:17" ht="30.75" customHeight="1">
      <c r="O106" s="6"/>
      <c r="P106" s="6"/>
      <c r="Q106" s="6"/>
    </row>
    <row r="107" spans="15:17" ht="30.75" customHeight="1">
      <c r="O107" s="6"/>
      <c r="P107" s="6"/>
      <c r="Q107" s="6"/>
    </row>
    <row r="108" spans="15:17" ht="30.75" customHeight="1">
      <c r="O108" s="6"/>
      <c r="P108" s="6"/>
      <c r="Q108" s="6"/>
    </row>
    <row r="109" spans="15:17" ht="30.75" customHeight="1">
      <c r="O109" s="6"/>
      <c r="P109" s="6"/>
      <c r="Q109" s="6"/>
    </row>
    <row r="110" spans="15:17" ht="30.75" customHeight="1">
      <c r="O110" s="6"/>
      <c r="P110" s="6"/>
      <c r="Q110" s="6"/>
    </row>
    <row r="111" spans="15:17" ht="30.75" customHeight="1">
      <c r="O111" s="6"/>
      <c r="P111" s="6"/>
      <c r="Q111" s="6"/>
    </row>
    <row r="112" spans="15:17" ht="30.75" customHeight="1">
      <c r="O112" s="6"/>
      <c r="P112" s="6"/>
      <c r="Q112" s="6"/>
    </row>
    <row r="113" spans="15:17" ht="30.75" customHeight="1">
      <c r="O113" s="6"/>
      <c r="P113" s="6"/>
      <c r="Q113" s="6"/>
    </row>
    <row r="114" spans="15:17" ht="30.75" customHeight="1">
      <c r="O114" s="6"/>
      <c r="P114" s="6"/>
      <c r="Q114" s="6"/>
    </row>
    <row r="115" spans="15:17" ht="30.75" customHeight="1">
      <c r="O115" s="6"/>
      <c r="P115" s="6"/>
      <c r="Q115" s="6"/>
    </row>
    <row r="116" spans="15:17" ht="30.75" customHeight="1">
      <c r="O116" s="6"/>
      <c r="P116" s="6"/>
      <c r="Q116" s="6"/>
    </row>
    <row r="117" spans="15:17" ht="30.75" customHeight="1">
      <c r="O117" s="6"/>
      <c r="P117" s="6"/>
      <c r="Q117" s="6"/>
    </row>
    <row r="118" spans="15:17" ht="30.75" customHeight="1">
      <c r="O118" s="6"/>
      <c r="P118" s="6"/>
      <c r="Q118" s="6"/>
    </row>
    <row r="119" spans="15:17" ht="30.75" customHeight="1">
      <c r="O119" s="6"/>
      <c r="P119" s="6"/>
      <c r="Q119" s="6"/>
    </row>
    <row r="120" spans="15:17" ht="30.75" customHeight="1">
      <c r="O120" s="6"/>
      <c r="P120" s="6"/>
      <c r="Q120" s="6"/>
    </row>
    <row r="121" spans="15:17" ht="30.75" customHeight="1">
      <c r="O121" s="6"/>
      <c r="P121" s="6"/>
      <c r="Q121" s="6"/>
    </row>
    <row r="122" spans="15:17" ht="30.75" customHeight="1">
      <c r="O122" s="6"/>
      <c r="P122" s="6"/>
      <c r="Q122" s="6"/>
    </row>
    <row r="123" spans="15:17" ht="30.75" customHeight="1">
      <c r="O123" s="6"/>
      <c r="P123" s="6"/>
      <c r="Q123" s="6"/>
    </row>
    <row r="124" spans="15:17" ht="30.75" customHeight="1">
      <c r="O124" s="6"/>
      <c r="P124" s="6"/>
      <c r="Q124" s="6"/>
    </row>
    <row r="125" spans="15:17" ht="30.75" customHeight="1">
      <c r="O125" s="6"/>
      <c r="P125" s="6"/>
      <c r="Q125" s="6"/>
    </row>
    <row r="126" spans="15:17" ht="30.75" customHeight="1">
      <c r="O126" s="6"/>
      <c r="P126" s="6"/>
      <c r="Q126" s="6"/>
    </row>
    <row r="127" spans="15:17" ht="30.75" customHeight="1">
      <c r="O127" s="6"/>
      <c r="P127" s="6"/>
      <c r="Q127" s="6"/>
    </row>
    <row r="128" spans="15:17" ht="30.75" customHeight="1">
      <c r="O128" s="6"/>
      <c r="P128" s="6"/>
      <c r="Q128" s="6"/>
    </row>
    <row r="129" spans="15:17" ht="30.75" customHeight="1">
      <c r="O129" s="6"/>
      <c r="P129" s="6"/>
      <c r="Q129" s="6"/>
    </row>
    <row r="130" spans="15:17" ht="30.75" customHeight="1">
      <c r="O130" s="6"/>
      <c r="P130" s="6"/>
      <c r="Q130" s="6"/>
    </row>
    <row r="131" spans="15:17" ht="30.75" customHeight="1">
      <c r="O131" s="6"/>
      <c r="P131" s="6"/>
      <c r="Q131" s="6"/>
    </row>
    <row r="132" spans="15:17" ht="30.75" customHeight="1">
      <c r="O132" s="6"/>
      <c r="P132" s="6"/>
      <c r="Q132" s="6"/>
    </row>
    <row r="133" spans="15:17" ht="30.75" customHeight="1">
      <c r="O133" s="6"/>
      <c r="P133" s="6"/>
      <c r="Q133" s="6"/>
    </row>
    <row r="134" spans="15:17" ht="30.75" customHeight="1">
      <c r="O134" s="6"/>
      <c r="P134" s="6"/>
      <c r="Q134" s="6"/>
    </row>
    <row r="135" spans="15:17" ht="30.75" customHeight="1">
      <c r="O135" s="6"/>
      <c r="P135" s="6"/>
      <c r="Q135" s="6"/>
    </row>
    <row r="136" spans="15:17" ht="30.75" customHeight="1">
      <c r="O136" s="6"/>
      <c r="P136" s="6"/>
      <c r="Q136" s="6"/>
    </row>
    <row r="137" spans="15:17" ht="30.75" customHeight="1">
      <c r="O137" s="6"/>
      <c r="P137" s="6"/>
      <c r="Q137" s="6"/>
    </row>
    <row r="138" spans="15:17" ht="30.75" customHeight="1">
      <c r="O138" s="6"/>
      <c r="P138" s="6"/>
      <c r="Q138" s="6"/>
    </row>
    <row r="139" spans="15:17" ht="30.75" customHeight="1">
      <c r="O139" s="6"/>
      <c r="P139" s="6"/>
      <c r="Q139" s="6"/>
    </row>
    <row r="140" spans="15:17" ht="30.75" customHeight="1">
      <c r="O140" s="6"/>
      <c r="P140" s="6"/>
      <c r="Q140" s="6"/>
    </row>
    <row r="141" spans="15:17" ht="30.75" customHeight="1">
      <c r="O141" s="6"/>
      <c r="P141" s="6"/>
      <c r="Q141" s="6"/>
    </row>
    <row r="142" spans="15:17" ht="30.75" customHeight="1">
      <c r="O142" s="6"/>
      <c r="P142" s="6"/>
      <c r="Q142" s="6"/>
    </row>
    <row r="143" spans="15:17" ht="30.75" customHeight="1">
      <c r="O143" s="6"/>
      <c r="P143" s="6"/>
      <c r="Q143" s="6"/>
    </row>
    <row r="144" spans="15:17" ht="30.75" customHeight="1">
      <c r="O144" s="6"/>
      <c r="P144" s="6"/>
      <c r="Q144" s="6"/>
    </row>
    <row r="145" spans="15:17" ht="30.75" customHeight="1">
      <c r="O145" s="6"/>
      <c r="P145" s="6"/>
      <c r="Q145" s="6"/>
    </row>
    <row r="146" spans="15:17" ht="30.75" customHeight="1">
      <c r="O146" s="6"/>
      <c r="P146" s="6"/>
      <c r="Q146" s="6"/>
    </row>
    <row r="147" spans="15:17" ht="30.75" customHeight="1">
      <c r="O147" s="6"/>
      <c r="P147" s="6"/>
      <c r="Q147" s="6"/>
    </row>
    <row r="148" spans="15:17" ht="30.75" customHeight="1">
      <c r="O148" s="6"/>
      <c r="P148" s="6"/>
      <c r="Q148" s="6"/>
    </row>
    <row r="149" spans="15:17" ht="30.75" customHeight="1">
      <c r="O149" s="6"/>
      <c r="P149" s="6"/>
      <c r="Q149" s="6"/>
    </row>
    <row r="150" spans="15:17" ht="30.75" customHeight="1">
      <c r="O150" s="6"/>
      <c r="P150" s="6"/>
      <c r="Q150" s="6"/>
    </row>
    <row r="151" spans="15:17" ht="30.75" customHeight="1">
      <c r="O151" s="6"/>
      <c r="P151" s="6"/>
      <c r="Q151" s="6"/>
    </row>
    <row r="152" spans="15:17" ht="30.75" customHeight="1">
      <c r="O152" s="6"/>
      <c r="P152" s="6"/>
      <c r="Q152" s="6"/>
    </row>
    <row r="153" spans="15:17" ht="30.75" customHeight="1">
      <c r="O153" s="6"/>
      <c r="P153" s="6"/>
      <c r="Q153" s="6"/>
    </row>
    <row r="154" spans="15:17" ht="30.75" customHeight="1">
      <c r="O154" s="6"/>
      <c r="P154" s="6"/>
      <c r="Q154" s="6"/>
    </row>
    <row r="155" spans="15:17" ht="30.75" customHeight="1">
      <c r="O155" s="6"/>
      <c r="P155" s="6"/>
      <c r="Q155" s="6"/>
    </row>
    <row r="156" spans="15:17" ht="30.75" customHeight="1">
      <c r="O156" s="6"/>
      <c r="P156" s="6"/>
      <c r="Q156" s="6"/>
    </row>
    <row r="157" spans="15:17" ht="30.75" customHeight="1">
      <c r="O157" s="6"/>
      <c r="P157" s="6"/>
      <c r="Q157" s="6"/>
    </row>
    <row r="158" spans="15:17" ht="30.75" customHeight="1">
      <c r="O158" s="6"/>
      <c r="P158" s="6"/>
      <c r="Q158" s="6"/>
    </row>
    <row r="159" spans="15:17" ht="30.75" customHeight="1">
      <c r="O159" s="6"/>
      <c r="P159" s="6"/>
      <c r="Q159" s="6"/>
    </row>
    <row r="160" spans="15:17" ht="30.75" customHeight="1">
      <c r="O160" s="6"/>
      <c r="P160" s="6"/>
      <c r="Q160" s="6"/>
    </row>
    <row r="161" spans="15:17" ht="30.75" customHeight="1">
      <c r="O161" s="6"/>
      <c r="P161" s="6"/>
      <c r="Q161" s="6"/>
    </row>
    <row r="162" spans="15:17" ht="30.75" customHeight="1">
      <c r="O162" s="6"/>
      <c r="P162" s="6"/>
      <c r="Q162" s="6"/>
    </row>
    <row r="163" spans="15:17" ht="30.75" customHeight="1">
      <c r="O163" s="6"/>
      <c r="P163" s="6"/>
      <c r="Q163" s="6"/>
    </row>
    <row r="164" spans="15:17" ht="30.75" customHeight="1">
      <c r="O164" s="6"/>
      <c r="P164" s="6"/>
      <c r="Q164" s="6"/>
    </row>
    <row r="165" spans="15:17" ht="30.75" customHeight="1">
      <c r="O165" s="6"/>
      <c r="P165" s="6"/>
      <c r="Q165" s="6"/>
    </row>
    <row r="166" spans="15:17" ht="30.75" customHeight="1">
      <c r="O166" s="6"/>
      <c r="P166" s="6"/>
      <c r="Q166" s="6"/>
    </row>
    <row r="167" spans="15:17" ht="30.75" customHeight="1">
      <c r="O167" s="6"/>
      <c r="P167" s="6"/>
      <c r="Q167" s="6"/>
    </row>
    <row r="168" spans="15:17" ht="30.75" customHeight="1">
      <c r="O168" s="6"/>
      <c r="P168" s="6"/>
      <c r="Q168" s="6"/>
    </row>
    <row r="169" spans="15:17" ht="30.75" customHeight="1">
      <c r="O169" s="6"/>
      <c r="P169" s="6"/>
      <c r="Q169" s="6"/>
    </row>
    <row r="170" spans="15:17" ht="30.75" customHeight="1">
      <c r="O170" s="6"/>
      <c r="P170" s="6"/>
      <c r="Q170" s="6"/>
    </row>
    <row r="171" spans="15:17" ht="30.75" customHeight="1">
      <c r="O171" s="6"/>
      <c r="P171" s="6"/>
      <c r="Q171" s="6"/>
    </row>
    <row r="172" spans="15:17" ht="30.75" customHeight="1">
      <c r="O172" s="6"/>
      <c r="P172" s="6"/>
      <c r="Q172" s="6"/>
    </row>
    <row r="173" spans="15:17" ht="30.75" customHeight="1">
      <c r="O173" s="6"/>
      <c r="P173" s="6"/>
      <c r="Q173" s="6"/>
    </row>
    <row r="174" spans="15:17" ht="30.75" customHeight="1">
      <c r="O174" s="6"/>
      <c r="P174" s="6"/>
      <c r="Q174" s="6"/>
    </row>
    <row r="175" spans="15:17" ht="30.75" customHeight="1">
      <c r="O175" s="6"/>
      <c r="P175" s="6"/>
      <c r="Q175" s="6"/>
    </row>
    <row r="176" spans="15:17" ht="30.75" customHeight="1">
      <c r="O176" s="6"/>
      <c r="P176" s="6"/>
      <c r="Q176" s="6"/>
    </row>
    <row r="177" spans="15:17" ht="30.75" customHeight="1">
      <c r="O177" s="6"/>
      <c r="P177" s="6"/>
      <c r="Q177" s="6"/>
    </row>
    <row r="178" spans="15:17" ht="30.75" customHeight="1">
      <c r="O178" s="6"/>
      <c r="P178" s="6"/>
      <c r="Q178" s="6"/>
    </row>
    <row r="179" spans="15:17" ht="51" customHeight="1">
      <c r="O179" s="6"/>
      <c r="P179" s="6"/>
      <c r="Q179" s="6"/>
    </row>
  </sheetData>
  <sheetProtection password="E784" sheet="1" objects="1" scenarios="1" selectLockedCells="1" selectUnlockedCells="1"/>
  <mergeCells count="6">
    <mergeCell ref="M11:N11"/>
    <mergeCell ref="M9:N9"/>
    <mergeCell ref="E5:L5"/>
    <mergeCell ref="F7:K7"/>
    <mergeCell ref="H10:I10"/>
    <mergeCell ref="J10:K10"/>
  </mergeCells>
  <printOptions/>
  <pageMargins left="0.75" right="0.75" top="1.04" bottom="1.17" header="0.23" footer="0.5"/>
  <pageSetup horizontalDpi="300" verticalDpi="300" orientation="portrait" scale="50" r:id="rId2"/>
  <drawing r:id="rId1"/>
</worksheet>
</file>

<file path=xl/worksheets/sheet4.xml><?xml version="1.0" encoding="utf-8"?>
<worksheet xmlns="http://schemas.openxmlformats.org/spreadsheetml/2006/main" xmlns:r="http://schemas.openxmlformats.org/officeDocument/2006/relationships">
  <dimension ref="B5:S93"/>
  <sheetViews>
    <sheetView workbookViewId="0" topLeftCell="A1">
      <selection activeCell="A1" sqref="A1:IV16384"/>
    </sheetView>
  </sheetViews>
  <sheetFormatPr defaultColWidth="9.140625" defaultRowHeight="12.75"/>
  <cols>
    <col min="1" max="1" width="3.140625" style="1" customWidth="1"/>
    <col min="2" max="2" width="15.140625" style="1" customWidth="1"/>
    <col min="3" max="3" width="11.28125" style="1" customWidth="1"/>
    <col min="4" max="4" width="9.140625" style="1" customWidth="1"/>
    <col min="5" max="5" width="11.00390625" style="1" customWidth="1"/>
    <col min="6" max="6" width="3.421875" style="1" customWidth="1"/>
    <col min="7" max="7" width="12.140625" style="1" customWidth="1"/>
    <col min="8" max="8" width="7.7109375" style="1" customWidth="1"/>
    <col min="9" max="9" width="12.28125" style="1" customWidth="1"/>
    <col min="10" max="10" width="14.421875" style="1" customWidth="1"/>
    <col min="11" max="11" width="6.7109375" style="1" customWidth="1"/>
    <col min="12" max="12" width="9.140625" style="1" customWidth="1"/>
    <col min="13" max="13" width="12.28125" style="1" customWidth="1"/>
    <col min="14" max="14" width="10.421875" style="1" customWidth="1"/>
    <col min="15" max="15" width="9.140625" style="1" customWidth="1"/>
    <col min="16" max="16" width="13.7109375" style="1" customWidth="1"/>
    <col min="17" max="17" width="11.57421875" style="1" bestFit="1" customWidth="1"/>
    <col min="18" max="18" width="9.140625" style="1" customWidth="1"/>
    <col min="19" max="19" width="13.00390625" style="1" customWidth="1"/>
    <col min="20" max="16384" width="9.140625" style="1" customWidth="1"/>
  </cols>
  <sheetData>
    <row r="3" ht="12.75"/>
    <row r="4" ht="12.75"/>
    <row r="5" spans="5:17" ht="21" customHeight="1">
      <c r="E5" s="152" t="s">
        <v>38</v>
      </c>
      <c r="F5" s="153"/>
      <c r="G5" s="153"/>
      <c r="H5" s="153"/>
      <c r="I5" s="153"/>
      <c r="J5" s="153"/>
      <c r="K5" s="153"/>
      <c r="L5" s="153"/>
      <c r="M5"/>
      <c r="O5" s="12"/>
      <c r="P5" s="12"/>
      <c r="Q5" s="6"/>
    </row>
    <row r="6" spans="6:17" ht="21" customHeight="1">
      <c r="F6" s="12"/>
      <c r="G6" s="12"/>
      <c r="H6" s="12"/>
      <c r="I6" s="12"/>
      <c r="J6" s="12"/>
      <c r="K6" s="12"/>
      <c r="L6" s="12"/>
      <c r="M6" s="12"/>
      <c r="N6" s="12"/>
      <c r="O6" s="12"/>
      <c r="P6" s="12"/>
      <c r="Q6" s="6"/>
    </row>
    <row r="7" spans="6:17" ht="21" customHeight="1">
      <c r="F7" s="154" t="s">
        <v>46</v>
      </c>
      <c r="G7" s="155"/>
      <c r="H7" s="155"/>
      <c r="I7" s="155"/>
      <c r="J7" s="155"/>
      <c r="K7" s="155"/>
      <c r="L7" s="32"/>
      <c r="O7" s="12"/>
      <c r="P7" s="12"/>
      <c r="Q7" s="26"/>
    </row>
    <row r="8" spans="2:19" ht="28.5" customHeight="1">
      <c r="B8" s="7"/>
      <c r="D8" s="11"/>
      <c r="H8" s="12"/>
      <c r="I8" s="12"/>
      <c r="J8" s="12"/>
      <c r="K8" s="12"/>
      <c r="L8" s="12"/>
      <c r="M8" s="12"/>
      <c r="N8" s="12"/>
      <c r="O8" s="6"/>
      <c r="P8" s="7"/>
      <c r="Q8" s="7"/>
      <c r="R8" s="7"/>
      <c r="S8" s="7"/>
    </row>
    <row r="9" spans="2:17" ht="23.25" customHeight="1">
      <c r="B9" s="9"/>
      <c r="E9" s="12"/>
      <c r="F9" s="12"/>
      <c r="G9" s="12"/>
      <c r="H9" s="12"/>
      <c r="I9" s="12"/>
      <c r="J9" s="12"/>
      <c r="K9" s="12"/>
      <c r="L9" s="12"/>
      <c r="M9" s="151"/>
      <c r="N9" s="151"/>
      <c r="O9" s="6"/>
      <c r="P9" s="6"/>
      <c r="Q9" s="7"/>
    </row>
    <row r="10" spans="2:19" ht="21" customHeight="1">
      <c r="B10" s="9"/>
      <c r="F10" s="12"/>
      <c r="G10" s="12"/>
      <c r="H10" s="151"/>
      <c r="I10" s="151"/>
      <c r="J10" s="151"/>
      <c r="K10" s="151"/>
      <c r="L10" s="13"/>
      <c r="O10" s="6"/>
      <c r="P10" s="6"/>
      <c r="Q10" s="6"/>
      <c r="S10" s="7"/>
    </row>
    <row r="11" spans="2:19" ht="11.25" customHeight="1">
      <c r="B11" s="9"/>
      <c r="C11" s="5"/>
      <c r="F11" s="12"/>
      <c r="G11" s="12"/>
      <c r="M11" s="150"/>
      <c r="N11" s="150"/>
      <c r="O11" s="6"/>
      <c r="P11" s="6"/>
      <c r="Q11" s="6"/>
      <c r="S11" s="24"/>
    </row>
    <row r="12" spans="5:17" ht="12.75" customHeight="1">
      <c r="E12" s="12"/>
      <c r="F12" s="12"/>
      <c r="G12" s="12"/>
      <c r="P12" s="6"/>
      <c r="Q12" s="6"/>
    </row>
    <row r="13" spans="2:17" ht="12.75" customHeight="1">
      <c r="B13" s="7"/>
      <c r="E13" s="12"/>
      <c r="F13" s="12"/>
      <c r="G13" s="12"/>
      <c r="P13" s="6"/>
      <c r="Q13" s="6"/>
    </row>
    <row r="14" spans="2:17" ht="30.75" customHeight="1">
      <c r="B14" s="9"/>
      <c r="C14" s="5"/>
      <c r="D14" s="4"/>
      <c r="P14" s="6"/>
      <c r="Q14" s="6"/>
    </row>
    <row r="15" spans="2:17" ht="30.75" customHeight="1">
      <c r="B15" s="9"/>
      <c r="C15" s="5"/>
      <c r="D15" s="4"/>
      <c r="M15" s="31"/>
      <c r="N15" s="31"/>
      <c r="O15" s="6"/>
      <c r="P15" s="6"/>
      <c r="Q15" s="6"/>
    </row>
    <row r="16" spans="2:17" ht="30.75" customHeight="1">
      <c r="B16" s="9"/>
      <c r="C16" s="5"/>
      <c r="D16" s="4"/>
      <c r="M16" s="31"/>
      <c r="N16" s="31"/>
      <c r="O16" s="6"/>
      <c r="P16" s="6"/>
      <c r="Q16" s="6"/>
    </row>
    <row r="17" spans="2:17" ht="30.75" customHeight="1">
      <c r="B17" s="9"/>
      <c r="C17" s="5"/>
      <c r="D17" s="4"/>
      <c r="M17" s="31"/>
      <c r="N17" s="31"/>
      <c r="O17" s="6"/>
      <c r="P17" s="6"/>
      <c r="Q17" s="6"/>
    </row>
    <row r="18" spans="2:17" ht="30.75" customHeight="1">
      <c r="B18" s="9"/>
      <c r="C18" s="5"/>
      <c r="D18" s="4"/>
      <c r="M18" s="31"/>
      <c r="N18" s="31"/>
      <c r="O18" s="6"/>
      <c r="P18" s="6"/>
      <c r="Q18" s="6"/>
    </row>
    <row r="19" spans="2:17" ht="30.75" customHeight="1">
      <c r="B19" s="9"/>
      <c r="C19" s="5"/>
      <c r="D19" s="4"/>
      <c r="M19" s="31"/>
      <c r="N19" s="31"/>
      <c r="O19" s="6"/>
      <c r="P19" s="6"/>
      <c r="Q19" s="6"/>
    </row>
    <row r="20" spans="2:17" ht="30.75" customHeight="1">
      <c r="B20" s="9"/>
      <c r="C20" s="5"/>
      <c r="D20" s="4"/>
      <c r="M20" s="31"/>
      <c r="N20" s="31"/>
      <c r="O20" s="6"/>
      <c r="P20" s="6"/>
      <c r="Q20" s="6"/>
    </row>
    <row r="21" spans="2:17" ht="30.75" customHeight="1">
      <c r="B21" s="9"/>
      <c r="C21" s="5"/>
      <c r="D21" s="4"/>
      <c r="M21" s="31"/>
      <c r="N21" s="31"/>
      <c r="O21" s="6"/>
      <c r="P21" s="6"/>
      <c r="Q21" s="6"/>
    </row>
    <row r="22" spans="2:17" ht="30.75" customHeight="1">
      <c r="B22" s="9"/>
      <c r="C22" s="5"/>
      <c r="D22" s="4"/>
      <c r="M22" s="31"/>
      <c r="N22" s="31"/>
      <c r="O22" s="6"/>
      <c r="P22" s="6"/>
      <c r="Q22" s="6"/>
    </row>
    <row r="23" spans="2:17" ht="30.75" customHeight="1">
      <c r="B23" s="9"/>
      <c r="C23" s="5"/>
      <c r="D23" s="4"/>
      <c r="M23" s="31"/>
      <c r="N23" s="31"/>
      <c r="O23" s="6"/>
      <c r="P23" s="6"/>
      <c r="Q23" s="6"/>
    </row>
    <row r="24" spans="2:17" ht="30.75" customHeight="1">
      <c r="B24" s="9"/>
      <c r="C24" s="5"/>
      <c r="D24" s="4"/>
      <c r="M24" s="31"/>
      <c r="N24" s="31"/>
      <c r="O24" s="6"/>
      <c r="P24" s="6"/>
      <c r="Q24" s="6"/>
    </row>
    <row r="25" spans="2:17" ht="30.75" customHeight="1">
      <c r="B25" s="9"/>
      <c r="C25" s="5"/>
      <c r="D25" s="4"/>
      <c r="M25" s="31"/>
      <c r="N25" s="31"/>
      <c r="O25" s="6"/>
      <c r="P25" s="6"/>
      <c r="Q25" s="6"/>
    </row>
    <row r="26" spans="2:17" ht="30.75" customHeight="1">
      <c r="B26" s="9"/>
      <c r="C26" s="5"/>
      <c r="D26" s="4"/>
      <c r="M26" s="31"/>
      <c r="N26" s="31"/>
      <c r="O26" s="6"/>
      <c r="P26" s="6"/>
      <c r="Q26" s="6"/>
    </row>
    <row r="27" spans="2:17" ht="30.75" customHeight="1">
      <c r="B27" s="9"/>
      <c r="C27" s="5"/>
      <c r="D27" s="4"/>
      <c r="M27" s="31"/>
      <c r="N27" s="31"/>
      <c r="O27" s="6"/>
      <c r="P27" s="6"/>
      <c r="Q27" s="6"/>
    </row>
    <row r="28" spans="2:17" ht="30.75" customHeight="1">
      <c r="B28" s="9"/>
      <c r="C28" s="5"/>
      <c r="D28" s="4"/>
      <c r="M28" s="31"/>
      <c r="N28" s="31"/>
      <c r="O28" s="6"/>
      <c r="P28" s="6"/>
      <c r="Q28" s="6"/>
    </row>
    <row r="29" spans="2:17" ht="30.75" customHeight="1">
      <c r="B29" s="9"/>
      <c r="C29" s="5"/>
      <c r="D29" s="4"/>
      <c r="M29" s="31"/>
      <c r="N29" s="31"/>
      <c r="O29" s="6"/>
      <c r="P29" s="6"/>
      <c r="Q29" s="6"/>
    </row>
    <row r="30" spans="2:17" ht="30.75" customHeight="1">
      <c r="B30" s="9"/>
      <c r="C30" s="5"/>
      <c r="D30" s="4"/>
      <c r="M30" s="31"/>
      <c r="N30" s="31"/>
      <c r="O30" s="6"/>
      <c r="P30" s="6"/>
      <c r="Q30" s="6"/>
    </row>
    <row r="31" spans="2:17" ht="30.75" customHeight="1">
      <c r="B31" s="9"/>
      <c r="C31" s="5"/>
      <c r="D31" s="4"/>
      <c r="M31" s="31"/>
      <c r="N31" s="31"/>
      <c r="O31" s="6"/>
      <c r="P31" s="6"/>
      <c r="Q31" s="6"/>
    </row>
    <row r="32" spans="2:17" ht="30.75" customHeight="1">
      <c r="B32" s="9"/>
      <c r="C32" s="5"/>
      <c r="D32" s="4"/>
      <c r="M32" s="31"/>
      <c r="N32" s="31"/>
      <c r="O32" s="6"/>
      <c r="P32" s="6"/>
      <c r="Q32" s="6"/>
    </row>
    <row r="33" spans="2:17" ht="30.75" customHeight="1">
      <c r="B33" s="9"/>
      <c r="C33" s="5"/>
      <c r="D33" s="4"/>
      <c r="M33" s="31"/>
      <c r="N33" s="31"/>
      <c r="O33" s="6"/>
      <c r="P33" s="6"/>
      <c r="Q33" s="6"/>
    </row>
    <row r="34" spans="2:17" ht="30.75" customHeight="1">
      <c r="B34" s="9"/>
      <c r="C34" s="5"/>
      <c r="D34" s="4"/>
      <c r="M34" s="31"/>
      <c r="N34" s="31"/>
      <c r="O34" s="6"/>
      <c r="P34" s="6"/>
      <c r="Q34" s="6"/>
    </row>
    <row r="35" spans="2:17" ht="30.75" customHeight="1">
      <c r="B35" s="9"/>
      <c r="C35" s="5"/>
      <c r="D35" s="4"/>
      <c r="M35" s="31"/>
      <c r="N35" s="31"/>
      <c r="O35" s="6"/>
      <c r="P35" s="6"/>
      <c r="Q35" s="6"/>
    </row>
    <row r="36" spans="2:17" ht="30.75" customHeight="1">
      <c r="B36" s="9"/>
      <c r="C36" s="5"/>
      <c r="D36" s="4"/>
      <c r="M36" s="31"/>
      <c r="N36" s="31"/>
      <c r="O36" s="6"/>
      <c r="P36" s="6"/>
      <c r="Q36" s="6"/>
    </row>
    <row r="37" spans="2:17" ht="30.75" customHeight="1">
      <c r="B37" s="9"/>
      <c r="C37" s="5"/>
      <c r="D37" s="4"/>
      <c r="M37" s="31"/>
      <c r="N37" s="31"/>
      <c r="O37" s="6"/>
      <c r="P37" s="6"/>
      <c r="Q37" s="6"/>
    </row>
    <row r="38" spans="2:17" ht="30.75" customHeight="1">
      <c r="B38" s="9"/>
      <c r="C38" s="5"/>
      <c r="D38" s="4"/>
      <c r="M38" s="31"/>
      <c r="N38" s="31"/>
      <c r="O38" s="6"/>
      <c r="P38" s="6"/>
      <c r="Q38" s="6"/>
    </row>
    <row r="39" spans="2:17" ht="30.75" customHeight="1">
      <c r="B39" s="9"/>
      <c r="C39" s="5"/>
      <c r="D39" s="4"/>
      <c r="M39" s="31"/>
      <c r="N39" s="31"/>
      <c r="O39" s="6"/>
      <c r="P39" s="6"/>
      <c r="Q39" s="6"/>
    </row>
    <row r="40" spans="2:17" ht="30.75" customHeight="1">
      <c r="B40" s="9"/>
      <c r="C40" s="5"/>
      <c r="D40" s="4"/>
      <c r="M40" s="31"/>
      <c r="N40" s="31"/>
      <c r="O40" s="6"/>
      <c r="P40" s="6"/>
      <c r="Q40" s="6"/>
    </row>
    <row r="41" spans="2:17" ht="30.75" customHeight="1">
      <c r="B41" s="9"/>
      <c r="C41" s="5"/>
      <c r="D41" s="4"/>
      <c r="M41" s="31"/>
      <c r="N41" s="31"/>
      <c r="O41" s="6"/>
      <c r="P41" s="6"/>
      <c r="Q41" s="6"/>
    </row>
    <row r="42" spans="2:17" ht="30.75" customHeight="1">
      <c r="B42" s="9"/>
      <c r="C42" s="5"/>
      <c r="D42" s="4"/>
      <c r="M42" s="31"/>
      <c r="N42" s="31"/>
      <c r="O42" s="6"/>
      <c r="P42" s="6"/>
      <c r="Q42" s="6"/>
    </row>
    <row r="43" spans="2:17" ht="30.75" customHeight="1">
      <c r="B43" s="9"/>
      <c r="C43" s="5"/>
      <c r="D43" s="4"/>
      <c r="M43" s="31"/>
      <c r="N43" s="31"/>
      <c r="O43" s="6"/>
      <c r="P43" s="6"/>
      <c r="Q43" s="6"/>
    </row>
    <row r="44" spans="2:17" ht="30.75" customHeight="1">
      <c r="B44" s="9"/>
      <c r="C44" s="5"/>
      <c r="D44" s="4"/>
      <c r="M44" s="31"/>
      <c r="N44" s="31"/>
      <c r="O44" s="6"/>
      <c r="P44" s="6"/>
      <c r="Q44" s="6"/>
    </row>
    <row r="45" spans="2:17" ht="30.75" customHeight="1">
      <c r="B45" s="9"/>
      <c r="C45" s="5"/>
      <c r="D45" s="4"/>
      <c r="M45" s="31"/>
      <c r="N45" s="31"/>
      <c r="O45" s="6"/>
      <c r="P45" s="6"/>
      <c r="Q45" s="6"/>
    </row>
    <row r="46" spans="2:17" ht="30.75" customHeight="1">
      <c r="B46" s="9"/>
      <c r="C46" s="5"/>
      <c r="D46" s="4"/>
      <c r="M46" s="31"/>
      <c r="N46" s="31"/>
      <c r="O46" s="6"/>
      <c r="P46" s="6"/>
      <c r="Q46" s="6"/>
    </row>
    <row r="47" spans="2:17" ht="10.5" customHeight="1">
      <c r="B47" s="9"/>
      <c r="C47" s="5"/>
      <c r="D47" s="4"/>
      <c r="M47" s="31"/>
      <c r="N47" s="31"/>
      <c r="O47" s="6"/>
      <c r="P47" s="6"/>
      <c r="Q47" s="6"/>
    </row>
    <row r="48" spans="15:17" ht="30.75" customHeight="1">
      <c r="O48" s="6"/>
      <c r="P48" s="6"/>
      <c r="Q48" s="6"/>
    </row>
    <row r="49" spans="15:17" ht="30.75" customHeight="1">
      <c r="O49" s="6"/>
      <c r="P49" s="6"/>
      <c r="Q49" s="6"/>
    </row>
    <row r="50" spans="15:17" ht="30.75" customHeight="1">
      <c r="O50" s="6"/>
      <c r="P50" s="6"/>
      <c r="Q50" s="6"/>
    </row>
    <row r="51" spans="15:17" ht="30.75" customHeight="1">
      <c r="O51" s="6"/>
      <c r="P51" s="6"/>
      <c r="Q51" s="6"/>
    </row>
    <row r="52" spans="15:17" ht="30.75" customHeight="1">
      <c r="O52" s="6"/>
      <c r="P52" s="6"/>
      <c r="Q52" s="6"/>
    </row>
    <row r="53" spans="15:17" ht="30.75" customHeight="1">
      <c r="O53" s="6"/>
      <c r="P53" s="6"/>
      <c r="Q53" s="6"/>
    </row>
    <row r="54" spans="15:17" ht="30.75" customHeight="1">
      <c r="O54" s="6"/>
      <c r="P54" s="6"/>
      <c r="Q54" s="6"/>
    </row>
    <row r="55" spans="15:17" ht="30.75" customHeight="1">
      <c r="O55" s="6"/>
      <c r="P55" s="6"/>
      <c r="Q55" s="6"/>
    </row>
    <row r="56" spans="15:17" ht="30.75" customHeight="1">
      <c r="O56" s="6"/>
      <c r="P56" s="6"/>
      <c r="Q56" s="6"/>
    </row>
    <row r="57" spans="15:17" ht="30.75" customHeight="1">
      <c r="O57" s="6"/>
      <c r="P57" s="6"/>
      <c r="Q57" s="6"/>
    </row>
    <row r="58" spans="15:17" ht="30.75" customHeight="1">
      <c r="O58" s="6"/>
      <c r="P58" s="6"/>
      <c r="Q58" s="6"/>
    </row>
    <row r="59" spans="15:17" ht="30.75" customHeight="1">
      <c r="O59" s="6"/>
      <c r="P59" s="6"/>
      <c r="Q59" s="6"/>
    </row>
    <row r="60" spans="15:17" ht="30.75" customHeight="1">
      <c r="O60" s="6"/>
      <c r="P60" s="6"/>
      <c r="Q60" s="6"/>
    </row>
    <row r="61" spans="15:17" ht="30.75" customHeight="1">
      <c r="O61" s="6"/>
      <c r="P61" s="6"/>
      <c r="Q61" s="6"/>
    </row>
    <row r="62" spans="15:17" ht="30.75" customHeight="1">
      <c r="O62" s="6"/>
      <c r="P62" s="6"/>
      <c r="Q62" s="6"/>
    </row>
    <row r="63" spans="15:17" ht="30.75" customHeight="1">
      <c r="O63" s="6"/>
      <c r="P63" s="6"/>
      <c r="Q63" s="6"/>
    </row>
    <row r="64" spans="15:17" ht="30.75" customHeight="1">
      <c r="O64" s="6"/>
      <c r="P64" s="6"/>
      <c r="Q64" s="6"/>
    </row>
    <row r="65" spans="15:17" ht="30.75" customHeight="1">
      <c r="O65" s="6"/>
      <c r="P65" s="6"/>
      <c r="Q65" s="6"/>
    </row>
    <row r="66" spans="15:17" ht="30.75" customHeight="1">
      <c r="O66" s="6"/>
      <c r="P66" s="6"/>
      <c r="Q66" s="6"/>
    </row>
    <row r="67" spans="15:17" ht="30.75" customHeight="1">
      <c r="O67" s="6"/>
      <c r="P67" s="6"/>
      <c r="Q67" s="6"/>
    </row>
    <row r="68" spans="15:17" ht="30.75" customHeight="1">
      <c r="O68" s="6"/>
      <c r="P68" s="6"/>
      <c r="Q68" s="6"/>
    </row>
    <row r="69" spans="15:17" ht="30.75" customHeight="1">
      <c r="O69" s="6"/>
      <c r="P69" s="6"/>
      <c r="Q69" s="6"/>
    </row>
    <row r="70" spans="15:17" ht="30.75" customHeight="1">
      <c r="O70" s="6"/>
      <c r="P70" s="6"/>
      <c r="Q70" s="6"/>
    </row>
    <row r="71" spans="15:17" ht="30.75" customHeight="1">
      <c r="O71" s="6"/>
      <c r="P71" s="6"/>
      <c r="Q71" s="6"/>
    </row>
    <row r="72" spans="15:17" ht="30.75" customHeight="1">
      <c r="O72" s="6"/>
      <c r="P72" s="6"/>
      <c r="Q72" s="6"/>
    </row>
    <row r="73" spans="15:17" ht="30.75" customHeight="1">
      <c r="O73" s="6"/>
      <c r="P73" s="6"/>
      <c r="Q73" s="6"/>
    </row>
    <row r="74" spans="15:17" ht="30.75" customHeight="1">
      <c r="O74" s="6"/>
      <c r="P74" s="6"/>
      <c r="Q74" s="6"/>
    </row>
    <row r="75" spans="15:17" ht="30.75" customHeight="1">
      <c r="O75" s="6"/>
      <c r="P75" s="6"/>
      <c r="Q75" s="6"/>
    </row>
    <row r="76" spans="15:17" ht="30.75" customHeight="1">
      <c r="O76" s="6"/>
      <c r="P76" s="6"/>
      <c r="Q76" s="6"/>
    </row>
    <row r="77" spans="15:17" ht="30.75" customHeight="1">
      <c r="O77" s="6"/>
      <c r="P77" s="6"/>
      <c r="Q77" s="6"/>
    </row>
    <row r="78" spans="15:17" ht="30.75" customHeight="1">
      <c r="O78" s="6"/>
      <c r="P78" s="6"/>
      <c r="Q78" s="6"/>
    </row>
    <row r="79" spans="15:17" ht="30.75" customHeight="1">
      <c r="O79" s="6"/>
      <c r="P79" s="6"/>
      <c r="Q79" s="6"/>
    </row>
    <row r="80" spans="15:17" ht="30.75" customHeight="1">
      <c r="O80" s="6"/>
      <c r="P80" s="6"/>
      <c r="Q80" s="6"/>
    </row>
    <row r="81" spans="15:17" ht="30.75" customHeight="1">
      <c r="O81" s="6"/>
      <c r="P81" s="6"/>
      <c r="Q81" s="6"/>
    </row>
    <row r="82" spans="15:17" ht="30.75" customHeight="1">
      <c r="O82" s="6"/>
      <c r="P82" s="6"/>
      <c r="Q82" s="6"/>
    </row>
    <row r="83" spans="15:17" ht="30.75" customHeight="1">
      <c r="O83" s="6"/>
      <c r="P83" s="6"/>
      <c r="Q83" s="6"/>
    </row>
    <row r="84" spans="15:17" ht="30.75" customHeight="1">
      <c r="O84" s="6"/>
      <c r="P84" s="6"/>
      <c r="Q84" s="6"/>
    </row>
    <row r="85" spans="15:17" ht="30.75" customHeight="1">
      <c r="O85" s="6"/>
      <c r="P85" s="6"/>
      <c r="Q85" s="6"/>
    </row>
    <row r="86" spans="15:17" ht="30.75" customHeight="1">
      <c r="O86" s="6"/>
      <c r="P86" s="6"/>
      <c r="Q86" s="6"/>
    </row>
    <row r="87" spans="15:17" ht="30.75" customHeight="1">
      <c r="O87" s="6"/>
      <c r="P87" s="6"/>
      <c r="Q87" s="6"/>
    </row>
    <row r="88" spans="15:17" ht="30.75" customHeight="1">
      <c r="O88" s="6"/>
      <c r="P88" s="6"/>
      <c r="Q88" s="6"/>
    </row>
    <row r="89" spans="15:17" ht="30.75" customHeight="1">
      <c r="O89" s="6"/>
      <c r="P89" s="6"/>
      <c r="Q89" s="6"/>
    </row>
    <row r="90" spans="15:17" ht="30.75" customHeight="1">
      <c r="O90" s="6"/>
      <c r="P90" s="6"/>
      <c r="Q90" s="6"/>
    </row>
    <row r="91" spans="15:17" ht="30.75" customHeight="1">
      <c r="O91" s="6"/>
      <c r="P91" s="6"/>
      <c r="Q91" s="6"/>
    </row>
    <row r="92" spans="15:17" ht="30.75" customHeight="1">
      <c r="O92" s="6"/>
      <c r="P92" s="6"/>
      <c r="Q92" s="6"/>
    </row>
    <row r="93" spans="15:17" ht="51" customHeight="1">
      <c r="O93" s="6"/>
      <c r="P93" s="6"/>
      <c r="Q93" s="6"/>
    </row>
  </sheetData>
  <sheetProtection password="E784" sheet="1" objects="1" scenarios="1" selectLockedCells="1" selectUnlockedCells="1"/>
  <mergeCells count="6">
    <mergeCell ref="M11:N11"/>
    <mergeCell ref="E5:L5"/>
    <mergeCell ref="F7:K7"/>
    <mergeCell ref="M9:N9"/>
    <mergeCell ref="H10:I10"/>
    <mergeCell ref="J10:K10"/>
  </mergeCells>
  <printOptions/>
  <pageMargins left="0.35" right="0.2" top="0.45" bottom="0.33" header="0.29" footer="0.2"/>
  <pageSetup horizontalDpi="300" verticalDpi="300" orientation="portrait" scale="55" r:id="rId2"/>
  <drawing r:id="rId1"/>
</worksheet>
</file>

<file path=xl/worksheets/sheet5.xml><?xml version="1.0" encoding="utf-8"?>
<worksheet xmlns="http://schemas.openxmlformats.org/spreadsheetml/2006/main" xmlns:r="http://schemas.openxmlformats.org/officeDocument/2006/relationships">
  <dimension ref="C2:T204"/>
  <sheetViews>
    <sheetView workbookViewId="0" topLeftCell="A1">
      <selection activeCell="A1" sqref="A1:IV16384"/>
    </sheetView>
  </sheetViews>
  <sheetFormatPr defaultColWidth="9.140625" defaultRowHeight="12.75"/>
  <cols>
    <col min="1" max="1" width="4.421875" style="1" customWidth="1"/>
    <col min="2" max="2" width="3.140625" style="1" customWidth="1"/>
    <col min="3" max="3" width="15.140625" style="1" customWidth="1"/>
    <col min="4" max="4" width="11.28125" style="1" customWidth="1"/>
    <col min="5" max="5" width="9.140625" style="1" customWidth="1"/>
    <col min="6" max="6" width="11.00390625" style="1" customWidth="1"/>
    <col min="7" max="7" width="3.421875" style="1" customWidth="1"/>
    <col min="8" max="8" width="12.140625" style="1" customWidth="1"/>
    <col min="9" max="9" width="7.7109375" style="1" customWidth="1"/>
    <col min="10" max="10" width="12.28125" style="1" customWidth="1"/>
    <col min="11" max="11" width="14.421875" style="1" customWidth="1"/>
    <col min="12" max="12" width="6.7109375" style="1" customWidth="1"/>
    <col min="13" max="13" width="9.140625" style="1" customWidth="1"/>
    <col min="14" max="14" width="12.28125" style="1" customWidth="1"/>
    <col min="15" max="15" width="10.421875" style="1" customWidth="1"/>
    <col min="16" max="16" width="9.140625" style="1" customWidth="1"/>
    <col min="17" max="17" width="13.00390625" style="1" customWidth="1"/>
    <col min="18" max="18" width="11.57421875" style="1" bestFit="1" customWidth="1"/>
    <col min="19" max="19" width="9.140625" style="1" customWidth="1"/>
    <col min="20" max="20" width="13.00390625" style="1" customWidth="1"/>
    <col min="21" max="16384" width="9.140625" style="1" customWidth="1"/>
  </cols>
  <sheetData>
    <row r="2" spans="3:6" ht="12.75">
      <c r="C2" s="164" t="s">
        <v>48</v>
      </c>
      <c r="D2" s="165"/>
      <c r="E2" s="165"/>
      <c r="F2" s="165"/>
    </row>
    <row r="3" spans="3:6" ht="12.75">
      <c r="C3" s="165"/>
      <c r="D3" s="165"/>
      <c r="E3" s="165"/>
      <c r="F3" s="165"/>
    </row>
    <row r="4" spans="8:15" ht="21" customHeight="1">
      <c r="H4" s="152" t="s">
        <v>38</v>
      </c>
      <c r="I4" s="153"/>
      <c r="J4" s="153"/>
      <c r="K4" s="153"/>
      <c r="L4" s="153"/>
      <c r="M4" s="153"/>
      <c r="N4" s="153"/>
      <c r="O4" s="153"/>
    </row>
    <row r="6" ht="12.75"/>
    <row r="7" spans="14:18" ht="21" customHeight="1">
      <c r="N7"/>
      <c r="P7" s="12"/>
      <c r="Q7" s="12"/>
      <c r="R7" s="6"/>
    </row>
    <row r="8" spans="7:18" ht="21" customHeight="1">
      <c r="G8" s="12"/>
      <c r="H8" s="12"/>
      <c r="I8" s="12"/>
      <c r="J8" s="12"/>
      <c r="K8" s="12"/>
      <c r="L8" s="12"/>
      <c r="M8" s="12"/>
      <c r="N8" s="12"/>
      <c r="O8" s="12"/>
      <c r="P8" s="12"/>
      <c r="Q8" s="12"/>
      <c r="R8" s="6"/>
    </row>
    <row r="9" spans="7:18" ht="21" customHeight="1">
      <c r="G9" s="154"/>
      <c r="H9" s="155"/>
      <c r="I9" s="155"/>
      <c r="J9" s="155"/>
      <c r="K9" s="155"/>
      <c r="L9" s="155"/>
      <c r="M9" s="32"/>
      <c r="P9" s="12"/>
      <c r="Q9" s="12"/>
      <c r="R9" s="26"/>
    </row>
    <row r="10" spans="3:20" ht="28.5" customHeight="1">
      <c r="C10" s="7"/>
      <c r="E10" s="11"/>
      <c r="I10" s="12"/>
      <c r="J10" s="12"/>
      <c r="K10" s="12"/>
      <c r="L10" s="12"/>
      <c r="M10" s="12"/>
      <c r="N10" s="12"/>
      <c r="O10" s="12"/>
      <c r="P10" s="6"/>
      <c r="Q10" s="7"/>
      <c r="R10" s="7"/>
      <c r="S10" s="7"/>
      <c r="T10" s="7"/>
    </row>
    <row r="11" spans="3:17" ht="23.25" customHeight="1">
      <c r="C11" s="9"/>
      <c r="F11" s="12"/>
      <c r="G11" s="12"/>
      <c r="H11" s="12"/>
      <c r="I11" s="12"/>
      <c r="J11" s="12"/>
      <c r="K11" s="12"/>
      <c r="L11" s="12"/>
      <c r="M11" s="12"/>
      <c r="N11" s="151"/>
      <c r="O11" s="151"/>
      <c r="P11" s="6"/>
      <c r="Q11" s="6"/>
    </row>
    <row r="12" spans="3:18" ht="30.75" customHeight="1">
      <c r="C12" s="164"/>
      <c r="D12" s="165"/>
      <c r="E12" s="165"/>
      <c r="F12" s="165"/>
      <c r="N12" s="31"/>
      <c r="O12" s="31"/>
      <c r="P12" s="6"/>
      <c r="Q12" s="6"/>
      <c r="R12" s="6"/>
    </row>
    <row r="13" spans="3:18" ht="30.75" customHeight="1">
      <c r="C13" s="165"/>
      <c r="D13" s="165"/>
      <c r="E13" s="165"/>
      <c r="F13" s="165"/>
      <c r="N13" s="31"/>
      <c r="O13" s="31"/>
      <c r="P13" s="6"/>
      <c r="Q13" s="6"/>
      <c r="R13" s="6"/>
    </row>
    <row r="14" spans="15:17" ht="30.75" customHeight="1">
      <c r="O14" s="6"/>
      <c r="P14" s="6"/>
      <c r="Q14" s="6"/>
    </row>
    <row r="15" spans="16:18" ht="30.75" customHeight="1">
      <c r="P15" s="6"/>
      <c r="Q15" s="6"/>
      <c r="R15" s="6"/>
    </row>
    <row r="16" spans="16:18" ht="30.75" customHeight="1">
      <c r="P16" s="6"/>
      <c r="Q16" s="6"/>
      <c r="R16" s="6"/>
    </row>
    <row r="17" spans="16:18" ht="30.75" customHeight="1">
      <c r="P17" s="6"/>
      <c r="Q17" s="6"/>
      <c r="R17" s="6"/>
    </row>
    <row r="18" spans="16:18" ht="30.75" customHeight="1">
      <c r="P18" s="6"/>
      <c r="Q18" s="6"/>
      <c r="R18" s="6"/>
    </row>
    <row r="19" spans="16:18" ht="30.75" customHeight="1">
      <c r="P19" s="6"/>
      <c r="Q19" s="6"/>
      <c r="R19" s="6"/>
    </row>
    <row r="20" spans="16:18" ht="30.75" customHeight="1">
      <c r="P20" s="6"/>
      <c r="Q20" s="6"/>
      <c r="R20" s="6"/>
    </row>
    <row r="21" spans="16:18" ht="30.75" customHeight="1">
      <c r="P21" s="6"/>
      <c r="Q21" s="6"/>
      <c r="R21" s="6"/>
    </row>
    <row r="22" spans="16:18" ht="30.75" customHeight="1">
      <c r="P22" s="6"/>
      <c r="Q22" s="6"/>
      <c r="R22" s="6"/>
    </row>
    <row r="23" spans="16:18" ht="30.75" customHeight="1">
      <c r="P23" s="6"/>
      <c r="Q23" s="6"/>
      <c r="R23" s="6"/>
    </row>
    <row r="24" spans="16:18" ht="17.25" customHeight="1">
      <c r="P24" s="6"/>
      <c r="Q24" s="6"/>
      <c r="R24" s="6"/>
    </row>
    <row r="25" spans="16:18" ht="15" customHeight="1">
      <c r="P25" s="6"/>
      <c r="Q25" s="6"/>
      <c r="R25" s="6"/>
    </row>
    <row r="26" spans="16:18" ht="30.75" customHeight="1">
      <c r="P26" s="6"/>
      <c r="Q26" s="6"/>
      <c r="R26" s="6"/>
    </row>
    <row r="27" spans="16:18" ht="30.75" customHeight="1">
      <c r="P27" s="6"/>
      <c r="Q27" s="6"/>
      <c r="R27" s="6"/>
    </row>
    <row r="28" spans="16:18" ht="30.75" customHeight="1">
      <c r="P28" s="6"/>
      <c r="Q28" s="6"/>
      <c r="R28" s="6"/>
    </row>
    <row r="29" spans="16:18" ht="30.75" customHeight="1">
      <c r="P29" s="6"/>
      <c r="Q29" s="6"/>
      <c r="R29" s="6"/>
    </row>
    <row r="30" spans="16:18" ht="30.75" customHeight="1">
      <c r="P30" s="6"/>
      <c r="Q30" s="6"/>
      <c r="R30" s="6"/>
    </row>
    <row r="31" spans="16:18" ht="30.75" customHeight="1">
      <c r="P31" s="6"/>
      <c r="Q31" s="6"/>
      <c r="R31" s="6"/>
    </row>
    <row r="32" spans="16:18" ht="30.75" customHeight="1">
      <c r="P32" s="6"/>
      <c r="Q32" s="6"/>
      <c r="R32" s="6"/>
    </row>
    <row r="33" spans="16:18" ht="30.75" customHeight="1">
      <c r="P33" s="6"/>
      <c r="Q33" s="6"/>
      <c r="R33" s="6"/>
    </row>
    <row r="34" spans="16:18" ht="30.75" customHeight="1">
      <c r="P34" s="6"/>
      <c r="Q34" s="6"/>
      <c r="R34" s="6"/>
    </row>
    <row r="35" spans="16:18" ht="30.75" customHeight="1">
      <c r="P35" s="6"/>
      <c r="Q35" s="6"/>
      <c r="R35" s="6"/>
    </row>
    <row r="36" spans="16:18" ht="30.75" customHeight="1">
      <c r="P36" s="6"/>
      <c r="Q36" s="6"/>
      <c r="R36" s="6"/>
    </row>
    <row r="37" spans="16:18" ht="30.75" customHeight="1">
      <c r="P37" s="6"/>
      <c r="Q37" s="6"/>
      <c r="R37" s="6"/>
    </row>
    <row r="38" spans="16:18" ht="30.75" customHeight="1">
      <c r="P38" s="6"/>
      <c r="Q38" s="6"/>
      <c r="R38" s="6"/>
    </row>
    <row r="39" spans="16:18" ht="30.75" customHeight="1">
      <c r="P39" s="6"/>
      <c r="Q39" s="6"/>
      <c r="R39" s="6"/>
    </row>
    <row r="40" spans="16:18" ht="30.75" customHeight="1">
      <c r="P40" s="6"/>
      <c r="Q40" s="6"/>
      <c r="R40" s="6"/>
    </row>
    <row r="41" spans="16:18" ht="30.75" customHeight="1">
      <c r="P41" s="6"/>
      <c r="Q41" s="6"/>
      <c r="R41" s="6"/>
    </row>
    <row r="42" spans="16:18" ht="30.75" customHeight="1">
      <c r="P42" s="6"/>
      <c r="Q42" s="6"/>
      <c r="R42" s="6"/>
    </row>
    <row r="43" spans="3:18" ht="30.75" customHeight="1">
      <c r="C43" s="166" t="s">
        <v>47</v>
      </c>
      <c r="D43" s="167"/>
      <c r="F43" s="166" t="s">
        <v>47</v>
      </c>
      <c r="G43" s="168"/>
      <c r="H43" s="167"/>
      <c r="J43" s="16" t="s">
        <v>39</v>
      </c>
      <c r="K43" s="17">
        <v>6000</v>
      </c>
      <c r="L43" s="14"/>
      <c r="M43" s="14"/>
      <c r="N43" s="16" t="s">
        <v>39</v>
      </c>
      <c r="O43" s="17">
        <v>9000</v>
      </c>
      <c r="P43" s="14"/>
      <c r="Q43" s="16" t="s">
        <v>39</v>
      </c>
      <c r="R43" s="17">
        <v>15000</v>
      </c>
    </row>
    <row r="44" spans="3:18" ht="24.75" customHeight="1">
      <c r="C44" s="19" t="s">
        <v>42</v>
      </c>
      <c r="D44" s="22">
        <v>100</v>
      </c>
      <c r="F44" s="20" t="s">
        <v>42</v>
      </c>
      <c r="G44" s="21"/>
      <c r="H44" s="22">
        <v>100</v>
      </c>
      <c r="J44" s="16" t="s">
        <v>41</v>
      </c>
      <c r="K44" s="18">
        <f>K43*0.85</f>
        <v>5100</v>
      </c>
      <c r="L44" s="15"/>
      <c r="M44" s="15"/>
      <c r="N44" s="16" t="s">
        <v>41</v>
      </c>
      <c r="O44" s="18">
        <f>O43*0.85</f>
        <v>7650</v>
      </c>
      <c r="P44" s="15"/>
      <c r="Q44" s="16" t="s">
        <v>41</v>
      </c>
      <c r="R44" s="18">
        <v>12750</v>
      </c>
    </row>
    <row r="45" spans="3:18" ht="30.75" customHeight="1">
      <c r="C45" s="19" t="s">
        <v>43</v>
      </c>
      <c r="D45" s="22">
        <v>30</v>
      </c>
      <c r="F45" s="156" t="s">
        <v>44</v>
      </c>
      <c r="G45" s="157"/>
      <c r="H45" s="22">
        <v>30</v>
      </c>
      <c r="J45" s="16" t="s">
        <v>40</v>
      </c>
      <c r="K45" s="17">
        <f>K43*0.15</f>
        <v>900</v>
      </c>
      <c r="L45" s="14"/>
      <c r="M45" s="14"/>
      <c r="N45" s="16" t="s">
        <v>40</v>
      </c>
      <c r="O45" s="18">
        <f>O43-O44</f>
        <v>1350</v>
      </c>
      <c r="P45" s="14"/>
      <c r="Q45" s="16" t="s">
        <v>40</v>
      </c>
      <c r="R45" s="18">
        <f>R43-R44</f>
        <v>2250</v>
      </c>
    </row>
    <row r="46" spans="3:18" ht="30.75" customHeight="1">
      <c r="C46" s="158" t="s">
        <v>45</v>
      </c>
      <c r="D46" s="159"/>
      <c r="F46" s="161" t="s">
        <v>45</v>
      </c>
      <c r="G46" s="162"/>
      <c r="H46" s="162"/>
      <c r="N46" s="34"/>
      <c r="P46" s="6"/>
      <c r="Q46" s="33"/>
      <c r="R46" s="6"/>
    </row>
    <row r="47" spans="3:18" ht="30.75" customHeight="1">
      <c r="C47" s="160"/>
      <c r="D47" s="160"/>
      <c r="F47" s="163"/>
      <c r="G47" s="163"/>
      <c r="H47" s="163"/>
      <c r="P47" s="6"/>
      <c r="Q47" s="6"/>
      <c r="R47" s="6"/>
    </row>
    <row r="48" spans="16:18" ht="30.75" customHeight="1">
      <c r="P48" s="6"/>
      <c r="Q48" s="6"/>
      <c r="R48" s="6"/>
    </row>
    <row r="49" spans="16:18" ht="30.75" customHeight="1">
      <c r="P49" s="6"/>
      <c r="Q49" s="6"/>
      <c r="R49" s="6"/>
    </row>
    <row r="50" spans="16:18" ht="30.75" customHeight="1">
      <c r="P50" s="6"/>
      <c r="Q50" s="6"/>
      <c r="R50" s="6"/>
    </row>
    <row r="51" spans="16:18" ht="30.75" customHeight="1">
      <c r="P51" s="6"/>
      <c r="Q51" s="6"/>
      <c r="R51" s="6"/>
    </row>
    <row r="52" spans="16:18" ht="30.75" customHeight="1">
      <c r="P52" s="6"/>
      <c r="Q52" s="6"/>
      <c r="R52" s="6"/>
    </row>
    <row r="53" spans="16:18" ht="30.75" customHeight="1">
      <c r="P53" s="6"/>
      <c r="Q53" s="6"/>
      <c r="R53" s="6"/>
    </row>
    <row r="54" spans="16:18" ht="30.75" customHeight="1">
      <c r="P54" s="6"/>
      <c r="Q54" s="6"/>
      <c r="R54" s="6"/>
    </row>
    <row r="55" spans="16:18" ht="30.75" customHeight="1">
      <c r="P55" s="6"/>
      <c r="Q55" s="6"/>
      <c r="R55" s="6"/>
    </row>
    <row r="56" spans="16:18" ht="30.75" customHeight="1">
      <c r="P56" s="6"/>
      <c r="Q56" s="6"/>
      <c r="R56" s="6"/>
    </row>
    <row r="57" spans="16:18" ht="30.75" customHeight="1">
      <c r="P57" s="6"/>
      <c r="Q57" s="6"/>
      <c r="R57" s="6"/>
    </row>
    <row r="58" spans="16:18" ht="30.75" customHeight="1">
      <c r="P58" s="6"/>
      <c r="Q58" s="6"/>
      <c r="R58" s="6"/>
    </row>
    <row r="59" spans="16:18" ht="30.75" customHeight="1">
      <c r="P59" s="6"/>
      <c r="Q59" s="6"/>
      <c r="R59" s="6"/>
    </row>
    <row r="60" spans="16:18" ht="30.75" customHeight="1">
      <c r="P60" s="6"/>
      <c r="Q60" s="6"/>
      <c r="R60" s="6"/>
    </row>
    <row r="61" spans="16:18" ht="30.75" customHeight="1">
      <c r="P61" s="6"/>
      <c r="Q61" s="6"/>
      <c r="R61" s="6"/>
    </row>
    <row r="62" spans="16:18" ht="30.75" customHeight="1">
      <c r="P62" s="6"/>
      <c r="Q62" s="6"/>
      <c r="R62" s="6"/>
    </row>
    <row r="63" spans="16:18" ht="30.75" customHeight="1">
      <c r="P63" s="6"/>
      <c r="Q63" s="6"/>
      <c r="R63" s="6"/>
    </row>
    <row r="64" spans="16:18" ht="30.75" customHeight="1">
      <c r="P64" s="6"/>
      <c r="Q64" s="6"/>
      <c r="R64" s="6"/>
    </row>
    <row r="65" spans="16:18" ht="30.75" customHeight="1">
      <c r="P65" s="6"/>
      <c r="Q65" s="6"/>
      <c r="R65" s="6"/>
    </row>
    <row r="66" spans="16:18" ht="30.75" customHeight="1">
      <c r="P66" s="6"/>
      <c r="Q66" s="6"/>
      <c r="R66" s="6"/>
    </row>
    <row r="67" spans="16:18" ht="30.75" customHeight="1">
      <c r="P67" s="6"/>
      <c r="Q67" s="6"/>
      <c r="R67" s="6"/>
    </row>
    <row r="68" spans="16:18" ht="30.75" customHeight="1">
      <c r="P68" s="6"/>
      <c r="Q68" s="6"/>
      <c r="R68" s="6"/>
    </row>
    <row r="69" spans="16:18" ht="30.75" customHeight="1">
      <c r="P69" s="6"/>
      <c r="Q69" s="6"/>
      <c r="R69" s="6"/>
    </row>
    <row r="70" spans="16:18" ht="30.75" customHeight="1">
      <c r="P70" s="6"/>
      <c r="Q70" s="6"/>
      <c r="R70" s="6"/>
    </row>
    <row r="71" spans="16:18" ht="30.75" customHeight="1">
      <c r="P71" s="6"/>
      <c r="Q71" s="6"/>
      <c r="R71" s="6"/>
    </row>
    <row r="72" spans="16:18" ht="30.75" customHeight="1">
      <c r="P72" s="6"/>
      <c r="Q72" s="6"/>
      <c r="R72" s="6"/>
    </row>
    <row r="73" spans="16:18" ht="30.75" customHeight="1">
      <c r="P73" s="6"/>
      <c r="Q73" s="6"/>
      <c r="R73" s="6"/>
    </row>
    <row r="74" spans="16:18" ht="30.75" customHeight="1">
      <c r="P74" s="6"/>
      <c r="Q74" s="6"/>
      <c r="R74" s="6"/>
    </row>
    <row r="75" spans="16:18" ht="30.75" customHeight="1">
      <c r="P75" s="6"/>
      <c r="Q75" s="6"/>
      <c r="R75" s="6"/>
    </row>
    <row r="76" spans="16:18" ht="30.75" customHeight="1">
      <c r="P76" s="6"/>
      <c r="Q76" s="6"/>
      <c r="R76" s="6"/>
    </row>
    <row r="77" spans="16:18" ht="30.75" customHeight="1">
      <c r="P77" s="6"/>
      <c r="Q77" s="6"/>
      <c r="R77" s="6"/>
    </row>
    <row r="78" spans="16:18" ht="30.75" customHeight="1">
      <c r="P78" s="6"/>
      <c r="Q78" s="6"/>
      <c r="R78" s="6"/>
    </row>
    <row r="79" spans="16:18" ht="30.75" customHeight="1">
      <c r="P79" s="6"/>
      <c r="Q79" s="6"/>
      <c r="R79" s="6"/>
    </row>
    <row r="80" spans="16:18" ht="30.75" customHeight="1">
      <c r="P80" s="6"/>
      <c r="Q80" s="6"/>
      <c r="R80" s="6"/>
    </row>
    <row r="81" spans="16:18" ht="30.75" customHeight="1">
      <c r="P81" s="6"/>
      <c r="Q81" s="6"/>
      <c r="R81" s="6"/>
    </row>
    <row r="82" spans="16:18" ht="30.75" customHeight="1">
      <c r="P82" s="6"/>
      <c r="Q82" s="6"/>
      <c r="R82" s="6"/>
    </row>
    <row r="83" spans="16:18" ht="30.75" customHeight="1">
      <c r="P83" s="6"/>
      <c r="Q83" s="6"/>
      <c r="R83" s="6"/>
    </row>
    <row r="84" spans="16:18" ht="30.75" customHeight="1">
      <c r="P84" s="6"/>
      <c r="Q84" s="6"/>
      <c r="R84" s="6"/>
    </row>
    <row r="85" spans="16:18" ht="30.75" customHeight="1">
      <c r="P85" s="6"/>
      <c r="Q85" s="6"/>
      <c r="R85" s="6"/>
    </row>
    <row r="86" spans="16:18" ht="30.75" customHeight="1">
      <c r="P86" s="6"/>
      <c r="Q86" s="6"/>
      <c r="R86" s="6"/>
    </row>
    <row r="87" spans="16:18" ht="30.75" customHeight="1">
      <c r="P87" s="6"/>
      <c r="Q87" s="6"/>
      <c r="R87" s="6"/>
    </row>
    <row r="88" spans="16:18" ht="30.75" customHeight="1">
      <c r="P88" s="6"/>
      <c r="Q88" s="6"/>
      <c r="R88" s="6"/>
    </row>
    <row r="89" spans="16:18" ht="30.75" customHeight="1">
      <c r="P89" s="6"/>
      <c r="Q89" s="6"/>
      <c r="R89" s="6"/>
    </row>
    <row r="90" spans="16:18" ht="30.75" customHeight="1">
      <c r="P90" s="6"/>
      <c r="Q90" s="6"/>
      <c r="R90" s="6"/>
    </row>
    <row r="91" spans="16:18" ht="30.75" customHeight="1">
      <c r="P91" s="6"/>
      <c r="Q91" s="6"/>
      <c r="R91" s="6"/>
    </row>
    <row r="92" spans="16:18" ht="30.75" customHeight="1">
      <c r="P92" s="6"/>
      <c r="Q92" s="6"/>
      <c r="R92" s="6"/>
    </row>
    <row r="93" spans="16:18" ht="30.75" customHeight="1">
      <c r="P93" s="6"/>
      <c r="Q93" s="6"/>
      <c r="R93" s="6"/>
    </row>
    <row r="94" spans="16:18" ht="30.75" customHeight="1">
      <c r="P94" s="6"/>
      <c r="Q94" s="6"/>
      <c r="R94" s="6"/>
    </row>
    <row r="95" spans="16:18" ht="30.75" customHeight="1">
      <c r="P95" s="6"/>
      <c r="Q95" s="6"/>
      <c r="R95" s="6"/>
    </row>
    <row r="96" spans="16:18" ht="30.75" customHeight="1">
      <c r="P96" s="6"/>
      <c r="Q96" s="6"/>
      <c r="R96" s="6"/>
    </row>
    <row r="97" spans="16:18" ht="30.75" customHeight="1">
      <c r="P97" s="6"/>
      <c r="Q97" s="6"/>
      <c r="R97" s="6"/>
    </row>
    <row r="98" spans="16:18" ht="30.75" customHeight="1">
      <c r="P98" s="6"/>
      <c r="Q98" s="6"/>
      <c r="R98" s="6"/>
    </row>
    <row r="99" spans="16:18" ht="30.75" customHeight="1">
      <c r="P99" s="6"/>
      <c r="Q99" s="6"/>
      <c r="R99" s="6"/>
    </row>
    <row r="100" spans="16:18" ht="30.75" customHeight="1">
      <c r="P100" s="6"/>
      <c r="Q100" s="6"/>
      <c r="R100" s="6"/>
    </row>
    <row r="101" spans="16:18" ht="30.75" customHeight="1">
      <c r="P101" s="6"/>
      <c r="Q101" s="6"/>
      <c r="R101" s="6"/>
    </row>
    <row r="102" spans="16:18" ht="30.75" customHeight="1">
      <c r="P102" s="6"/>
      <c r="Q102" s="6"/>
      <c r="R102" s="6"/>
    </row>
    <row r="103" spans="16:18" ht="30.75" customHeight="1">
      <c r="P103" s="6"/>
      <c r="Q103" s="6"/>
      <c r="R103" s="6"/>
    </row>
    <row r="104" spans="16:18" ht="30.75" customHeight="1">
      <c r="P104" s="6"/>
      <c r="Q104" s="6"/>
      <c r="R104" s="6"/>
    </row>
    <row r="105" spans="16:18" ht="30.75" customHeight="1">
      <c r="P105" s="6"/>
      <c r="Q105" s="6"/>
      <c r="R105" s="6"/>
    </row>
    <row r="106" spans="16:18" ht="30.75" customHeight="1">
      <c r="P106" s="6"/>
      <c r="Q106" s="6"/>
      <c r="R106" s="6"/>
    </row>
    <row r="107" spans="16:18" ht="30.75" customHeight="1">
      <c r="P107" s="6"/>
      <c r="Q107" s="6"/>
      <c r="R107" s="6"/>
    </row>
    <row r="108" spans="16:18" ht="30.75" customHeight="1">
      <c r="P108" s="6"/>
      <c r="Q108" s="6"/>
      <c r="R108" s="6"/>
    </row>
    <row r="109" spans="16:18" ht="30.75" customHeight="1">
      <c r="P109" s="6"/>
      <c r="Q109" s="6"/>
      <c r="R109" s="6"/>
    </row>
    <row r="110" spans="16:18" ht="30.75" customHeight="1">
      <c r="P110" s="6"/>
      <c r="Q110" s="6"/>
      <c r="R110" s="6"/>
    </row>
    <row r="111" spans="16:18" ht="30.75" customHeight="1">
      <c r="P111" s="6"/>
      <c r="Q111" s="6"/>
      <c r="R111" s="6"/>
    </row>
    <row r="112" spans="16:18" ht="30.75" customHeight="1">
      <c r="P112" s="6"/>
      <c r="Q112" s="6"/>
      <c r="R112" s="6"/>
    </row>
    <row r="113" spans="16:18" ht="30.75" customHeight="1">
      <c r="P113" s="6"/>
      <c r="Q113" s="6"/>
      <c r="R113" s="6"/>
    </row>
    <row r="114" spans="16:18" ht="30.75" customHeight="1">
      <c r="P114" s="6"/>
      <c r="Q114" s="6"/>
      <c r="R114" s="6"/>
    </row>
    <row r="115" spans="16:18" ht="30.75" customHeight="1">
      <c r="P115" s="6"/>
      <c r="Q115" s="6"/>
      <c r="R115" s="6"/>
    </row>
    <row r="116" spans="16:18" ht="30.75" customHeight="1">
      <c r="P116" s="6"/>
      <c r="Q116" s="6"/>
      <c r="R116" s="6"/>
    </row>
    <row r="117" spans="16:18" ht="30.75" customHeight="1">
      <c r="P117" s="6"/>
      <c r="Q117" s="6"/>
      <c r="R117" s="6"/>
    </row>
    <row r="118" spans="16:18" ht="30.75" customHeight="1">
      <c r="P118" s="6"/>
      <c r="Q118" s="6"/>
      <c r="R118" s="6"/>
    </row>
    <row r="119" spans="16:18" ht="30.75" customHeight="1">
      <c r="P119" s="6"/>
      <c r="Q119" s="6"/>
      <c r="R119" s="6"/>
    </row>
    <row r="120" spans="16:18" ht="30.75" customHeight="1">
      <c r="P120" s="6"/>
      <c r="Q120" s="6"/>
      <c r="R120" s="6"/>
    </row>
    <row r="121" spans="16:18" ht="30.75" customHeight="1">
      <c r="P121" s="6"/>
      <c r="Q121" s="6"/>
      <c r="R121" s="6"/>
    </row>
    <row r="122" spans="16:18" ht="30.75" customHeight="1">
      <c r="P122" s="6"/>
      <c r="Q122" s="6"/>
      <c r="R122" s="6"/>
    </row>
    <row r="123" spans="16:18" ht="30.75" customHeight="1">
      <c r="P123" s="6"/>
      <c r="Q123" s="6"/>
      <c r="R123" s="6"/>
    </row>
    <row r="124" spans="16:18" ht="30.75" customHeight="1">
      <c r="P124" s="6"/>
      <c r="Q124" s="6"/>
      <c r="R124" s="6"/>
    </row>
    <row r="125" spans="16:18" ht="30.75" customHeight="1">
      <c r="P125" s="6"/>
      <c r="Q125" s="6"/>
      <c r="R125" s="6"/>
    </row>
    <row r="126" spans="16:18" ht="30.75" customHeight="1">
      <c r="P126" s="6"/>
      <c r="Q126" s="6"/>
      <c r="R126" s="6"/>
    </row>
    <row r="127" spans="16:18" ht="30.75" customHeight="1">
      <c r="P127" s="6"/>
      <c r="Q127" s="6"/>
      <c r="R127" s="6"/>
    </row>
    <row r="128" spans="16:18" ht="30.75" customHeight="1">
      <c r="P128" s="6"/>
      <c r="Q128" s="6"/>
      <c r="R128" s="6"/>
    </row>
    <row r="129" spans="16:18" ht="30.75" customHeight="1">
      <c r="P129" s="6"/>
      <c r="Q129" s="6"/>
      <c r="R129" s="6"/>
    </row>
    <row r="130" spans="16:18" ht="30.75" customHeight="1">
      <c r="P130" s="6"/>
      <c r="Q130" s="6"/>
      <c r="R130" s="6"/>
    </row>
    <row r="131" spans="16:18" ht="30.75" customHeight="1">
      <c r="P131" s="6"/>
      <c r="Q131" s="6"/>
      <c r="R131" s="6"/>
    </row>
    <row r="132" spans="16:18" ht="30.75" customHeight="1">
      <c r="P132" s="6"/>
      <c r="Q132" s="6"/>
      <c r="R132" s="6"/>
    </row>
    <row r="133" spans="16:18" ht="30.75" customHeight="1">
      <c r="P133" s="6"/>
      <c r="Q133" s="6"/>
      <c r="R133" s="6"/>
    </row>
    <row r="134" spans="16:18" ht="30.75" customHeight="1">
      <c r="P134" s="6"/>
      <c r="Q134" s="6"/>
      <c r="R134" s="6"/>
    </row>
    <row r="135" spans="16:18" ht="30.75" customHeight="1">
      <c r="P135" s="6"/>
      <c r="Q135" s="6"/>
      <c r="R135" s="6"/>
    </row>
    <row r="136" spans="16:18" ht="30.75" customHeight="1">
      <c r="P136" s="6"/>
      <c r="Q136" s="6"/>
      <c r="R136" s="6"/>
    </row>
    <row r="137" spans="16:18" ht="30.75" customHeight="1">
      <c r="P137" s="6"/>
      <c r="Q137" s="6"/>
      <c r="R137" s="6"/>
    </row>
    <row r="138" spans="16:18" ht="30.75" customHeight="1">
      <c r="P138" s="6"/>
      <c r="Q138" s="6"/>
      <c r="R138" s="6"/>
    </row>
    <row r="139" spans="16:18" ht="30.75" customHeight="1">
      <c r="P139" s="6"/>
      <c r="Q139" s="6"/>
      <c r="R139" s="6"/>
    </row>
    <row r="140" spans="16:18" ht="30.75" customHeight="1">
      <c r="P140" s="6"/>
      <c r="Q140" s="6"/>
      <c r="R140" s="6"/>
    </row>
    <row r="141" spans="16:18" ht="30.75" customHeight="1">
      <c r="P141" s="6"/>
      <c r="Q141" s="6"/>
      <c r="R141" s="6"/>
    </row>
    <row r="142" spans="16:18" ht="30.75" customHeight="1">
      <c r="P142" s="6"/>
      <c r="Q142" s="6"/>
      <c r="R142" s="6"/>
    </row>
    <row r="143" spans="16:18" ht="30.75" customHeight="1">
      <c r="P143" s="6"/>
      <c r="Q143" s="6"/>
      <c r="R143" s="6"/>
    </row>
    <row r="144" spans="16:18" ht="30.75" customHeight="1">
      <c r="P144" s="6"/>
      <c r="Q144" s="6"/>
      <c r="R144" s="6"/>
    </row>
    <row r="145" spans="16:18" ht="30.75" customHeight="1">
      <c r="P145" s="6"/>
      <c r="Q145" s="6"/>
      <c r="R145" s="6"/>
    </row>
    <row r="146" spans="16:18" ht="30.75" customHeight="1">
      <c r="P146" s="6"/>
      <c r="Q146" s="6"/>
      <c r="R146" s="6"/>
    </row>
    <row r="147" spans="16:18" ht="30.75" customHeight="1">
      <c r="P147" s="6"/>
      <c r="Q147" s="6"/>
      <c r="R147" s="6"/>
    </row>
    <row r="148" spans="16:18" ht="30.75" customHeight="1">
      <c r="P148" s="6"/>
      <c r="Q148" s="6"/>
      <c r="R148" s="6"/>
    </row>
    <row r="149" spans="16:18" ht="30.75" customHeight="1">
      <c r="P149" s="6"/>
      <c r="Q149" s="6"/>
      <c r="R149" s="6"/>
    </row>
    <row r="150" spans="16:18" ht="30.75" customHeight="1">
      <c r="P150" s="6"/>
      <c r="Q150" s="6"/>
      <c r="R150" s="6"/>
    </row>
    <row r="151" spans="16:18" ht="30.75" customHeight="1">
      <c r="P151" s="6"/>
      <c r="Q151" s="6"/>
      <c r="R151" s="6"/>
    </row>
    <row r="152" spans="16:18" ht="30.75" customHeight="1">
      <c r="P152" s="6"/>
      <c r="Q152" s="6"/>
      <c r="R152" s="6"/>
    </row>
    <row r="153" spans="16:18" ht="30.75" customHeight="1">
      <c r="P153" s="6"/>
      <c r="Q153" s="6"/>
      <c r="R153" s="6"/>
    </row>
    <row r="154" spans="16:18" ht="30.75" customHeight="1">
      <c r="P154" s="6"/>
      <c r="Q154" s="6"/>
      <c r="R154" s="6"/>
    </row>
    <row r="155" spans="16:18" ht="30.75" customHeight="1">
      <c r="P155" s="6"/>
      <c r="Q155" s="6"/>
      <c r="R155" s="6"/>
    </row>
    <row r="156" spans="16:18" ht="30.75" customHeight="1">
      <c r="P156" s="6"/>
      <c r="Q156" s="6"/>
      <c r="R156" s="6"/>
    </row>
    <row r="157" spans="16:18" ht="30.75" customHeight="1">
      <c r="P157" s="6"/>
      <c r="Q157" s="6"/>
      <c r="R157" s="6"/>
    </row>
    <row r="158" spans="16:18" ht="30.75" customHeight="1">
      <c r="P158" s="6"/>
      <c r="Q158" s="6"/>
      <c r="R158" s="6"/>
    </row>
    <row r="159" spans="16:18" ht="30.75" customHeight="1">
      <c r="P159" s="6"/>
      <c r="Q159" s="6"/>
      <c r="R159" s="6"/>
    </row>
    <row r="160" spans="16:18" ht="30.75" customHeight="1">
      <c r="P160" s="6"/>
      <c r="Q160" s="6"/>
      <c r="R160" s="6"/>
    </row>
    <row r="161" spans="16:18" ht="30.75" customHeight="1">
      <c r="P161" s="6"/>
      <c r="Q161" s="6"/>
      <c r="R161" s="6"/>
    </row>
    <row r="162" spans="16:18" ht="30.75" customHeight="1">
      <c r="P162" s="6"/>
      <c r="Q162" s="6"/>
      <c r="R162" s="6"/>
    </row>
    <row r="163" spans="16:18" ht="30.75" customHeight="1">
      <c r="P163" s="6"/>
      <c r="Q163" s="6"/>
      <c r="R163" s="6"/>
    </row>
    <row r="164" spans="16:18" ht="30.75" customHeight="1">
      <c r="P164" s="6"/>
      <c r="Q164" s="6"/>
      <c r="R164" s="6"/>
    </row>
    <row r="165" spans="16:18" ht="30.75" customHeight="1">
      <c r="P165" s="6"/>
      <c r="Q165" s="6"/>
      <c r="R165" s="6"/>
    </row>
    <row r="166" spans="16:18" ht="30.75" customHeight="1">
      <c r="P166" s="6"/>
      <c r="Q166" s="6"/>
      <c r="R166" s="6"/>
    </row>
    <row r="167" spans="16:18" ht="30.75" customHeight="1">
      <c r="P167" s="6"/>
      <c r="Q167" s="6"/>
      <c r="R167" s="6"/>
    </row>
    <row r="168" spans="16:18" ht="30.75" customHeight="1">
      <c r="P168" s="6"/>
      <c r="Q168" s="6"/>
      <c r="R168" s="6"/>
    </row>
    <row r="169" spans="16:18" ht="30.75" customHeight="1">
      <c r="P169" s="6"/>
      <c r="Q169" s="6"/>
      <c r="R169" s="6"/>
    </row>
    <row r="170" spans="16:18" ht="30.75" customHeight="1">
      <c r="P170" s="6"/>
      <c r="Q170" s="6"/>
      <c r="R170" s="6"/>
    </row>
    <row r="171" spans="16:18" ht="30.75" customHeight="1">
      <c r="P171" s="6"/>
      <c r="Q171" s="6"/>
      <c r="R171" s="6"/>
    </row>
    <row r="172" spans="16:18" ht="30.75" customHeight="1">
      <c r="P172" s="6"/>
      <c r="Q172" s="6"/>
      <c r="R172" s="6"/>
    </row>
    <row r="173" spans="16:18" ht="30.75" customHeight="1">
      <c r="P173" s="6"/>
      <c r="Q173" s="6"/>
      <c r="R173" s="6"/>
    </row>
    <row r="174" spans="16:18" ht="30.75" customHeight="1">
      <c r="P174" s="6"/>
      <c r="Q174" s="6"/>
      <c r="R174" s="6"/>
    </row>
    <row r="175" spans="16:18" ht="30.75" customHeight="1">
      <c r="P175" s="6"/>
      <c r="Q175" s="6"/>
      <c r="R175" s="6"/>
    </row>
    <row r="176" spans="16:18" ht="30.75" customHeight="1">
      <c r="P176" s="6"/>
      <c r="Q176" s="6"/>
      <c r="R176" s="6"/>
    </row>
    <row r="177" spans="16:18" ht="30.75" customHeight="1">
      <c r="P177" s="6"/>
      <c r="Q177" s="6"/>
      <c r="R177" s="6"/>
    </row>
    <row r="178" spans="16:18" ht="30.75" customHeight="1">
      <c r="P178" s="6"/>
      <c r="Q178" s="6"/>
      <c r="R178" s="6"/>
    </row>
    <row r="179" spans="16:18" ht="30.75" customHeight="1">
      <c r="P179" s="6"/>
      <c r="Q179" s="6"/>
      <c r="R179" s="6"/>
    </row>
    <row r="180" spans="16:18" ht="30.75" customHeight="1">
      <c r="P180" s="6"/>
      <c r="Q180" s="6"/>
      <c r="R180" s="6"/>
    </row>
    <row r="181" spans="16:18" ht="30.75" customHeight="1">
      <c r="P181" s="6"/>
      <c r="Q181" s="6"/>
      <c r="R181" s="6"/>
    </row>
    <row r="182" spans="16:18" ht="30.75" customHeight="1">
      <c r="P182" s="6"/>
      <c r="Q182" s="6"/>
      <c r="R182" s="6"/>
    </row>
    <row r="183" spans="16:18" ht="30.75" customHeight="1">
      <c r="P183" s="6"/>
      <c r="Q183" s="6"/>
      <c r="R183" s="6"/>
    </row>
    <row r="184" spans="16:18" ht="30.75" customHeight="1">
      <c r="P184" s="6"/>
      <c r="Q184" s="6"/>
      <c r="R184" s="6"/>
    </row>
    <row r="185" spans="16:18" ht="30.75" customHeight="1">
      <c r="P185" s="6"/>
      <c r="Q185" s="6"/>
      <c r="R185" s="6"/>
    </row>
    <row r="186" spans="16:18" ht="30.75" customHeight="1">
      <c r="P186" s="6"/>
      <c r="Q186" s="6"/>
      <c r="R186" s="6"/>
    </row>
    <row r="187" spans="16:18" ht="30.75" customHeight="1">
      <c r="P187" s="6"/>
      <c r="Q187" s="6"/>
      <c r="R187" s="6"/>
    </row>
    <row r="188" spans="16:18" ht="30.75" customHeight="1">
      <c r="P188" s="6"/>
      <c r="Q188" s="6"/>
      <c r="R188" s="6"/>
    </row>
    <row r="189" spans="16:18" ht="30.75" customHeight="1">
      <c r="P189" s="6"/>
      <c r="Q189" s="6"/>
      <c r="R189" s="6"/>
    </row>
    <row r="190" spans="16:18" ht="30.75" customHeight="1">
      <c r="P190" s="6"/>
      <c r="Q190" s="6"/>
      <c r="R190" s="6"/>
    </row>
    <row r="191" spans="16:18" ht="30.75" customHeight="1">
      <c r="P191" s="6"/>
      <c r="Q191" s="6"/>
      <c r="R191" s="6"/>
    </row>
    <row r="192" spans="16:18" ht="30.75" customHeight="1">
      <c r="P192" s="6"/>
      <c r="Q192" s="6"/>
      <c r="R192" s="6"/>
    </row>
    <row r="193" spans="16:18" ht="30.75" customHeight="1">
      <c r="P193" s="6"/>
      <c r="Q193" s="6"/>
      <c r="R193" s="6"/>
    </row>
    <row r="194" spans="16:18" ht="30.75" customHeight="1">
      <c r="P194" s="6"/>
      <c r="Q194" s="6"/>
      <c r="R194" s="6"/>
    </row>
    <row r="195" spans="16:18" ht="30.75" customHeight="1">
      <c r="P195" s="6"/>
      <c r="Q195" s="6"/>
      <c r="R195" s="6"/>
    </row>
    <row r="196" spans="16:18" ht="30.75" customHeight="1">
      <c r="P196" s="6"/>
      <c r="Q196" s="6"/>
      <c r="R196" s="6"/>
    </row>
    <row r="197" spans="16:18" ht="30.75" customHeight="1">
      <c r="P197" s="6"/>
      <c r="Q197" s="6"/>
      <c r="R197" s="6"/>
    </row>
    <row r="198" spans="16:18" ht="30.75" customHeight="1">
      <c r="P198" s="6"/>
      <c r="Q198" s="6"/>
      <c r="R198" s="6"/>
    </row>
    <row r="199" spans="16:18" ht="30.75" customHeight="1">
      <c r="P199" s="6"/>
      <c r="Q199" s="6"/>
      <c r="R199" s="6"/>
    </row>
    <row r="200" spans="16:18" ht="30.75" customHeight="1">
      <c r="P200" s="6"/>
      <c r="Q200" s="6"/>
      <c r="R200" s="6"/>
    </row>
    <row r="201" spans="16:18" ht="30.75" customHeight="1">
      <c r="P201" s="6"/>
      <c r="Q201" s="6"/>
      <c r="R201" s="6"/>
    </row>
    <row r="202" spans="16:18" ht="30.75" customHeight="1">
      <c r="P202" s="6"/>
      <c r="Q202" s="6"/>
      <c r="R202" s="6"/>
    </row>
    <row r="203" spans="16:18" ht="30.75" customHeight="1">
      <c r="P203" s="6"/>
      <c r="Q203" s="6"/>
      <c r="R203" s="6"/>
    </row>
    <row r="204" spans="16:18" ht="51" customHeight="1">
      <c r="P204" s="6"/>
      <c r="Q204" s="6"/>
      <c r="R204" s="6"/>
    </row>
  </sheetData>
  <sheetProtection password="E784" sheet="1" objects="1" scenarios="1" selectLockedCells="1" selectUnlockedCells="1"/>
  <mergeCells count="10">
    <mergeCell ref="F45:G45"/>
    <mergeCell ref="C46:D47"/>
    <mergeCell ref="F46:H47"/>
    <mergeCell ref="C2:F3"/>
    <mergeCell ref="C12:F13"/>
    <mergeCell ref="C43:D43"/>
    <mergeCell ref="F43:H43"/>
    <mergeCell ref="H4:O4"/>
    <mergeCell ref="G9:L9"/>
    <mergeCell ref="N11:O11"/>
  </mergeCells>
  <printOptions/>
  <pageMargins left="0.19" right="0.17" top="0.46" bottom="0.4" header="0.22" footer="0.18"/>
  <pageSetup horizontalDpi="300" verticalDpi="300" orientation="portrait" paperSize="9" scale="55" r:id="rId2"/>
  <drawing r:id="rId1"/>
</worksheet>
</file>

<file path=xl/worksheets/sheet6.xml><?xml version="1.0" encoding="utf-8"?>
<worksheet xmlns="http://schemas.openxmlformats.org/spreadsheetml/2006/main" xmlns:r="http://schemas.openxmlformats.org/officeDocument/2006/relationships">
  <dimension ref="A2:J68"/>
  <sheetViews>
    <sheetView workbookViewId="0" topLeftCell="A1">
      <selection activeCell="A1" sqref="A1:IV16384"/>
    </sheetView>
  </sheetViews>
  <sheetFormatPr defaultColWidth="9.140625" defaultRowHeight="12.75"/>
  <cols>
    <col min="1" max="1" width="7.00390625" style="1" customWidth="1"/>
    <col min="2" max="2" width="9.140625" style="1" customWidth="1"/>
    <col min="3" max="3" width="40.421875" style="1" customWidth="1"/>
    <col min="4" max="4" width="22.421875" style="1" customWidth="1"/>
    <col min="5" max="5" width="21.28125" style="1" customWidth="1"/>
    <col min="6" max="6" width="15.00390625" style="1" customWidth="1"/>
    <col min="7" max="7" width="18.140625" style="1" customWidth="1"/>
    <col min="8" max="8" width="21.8515625" style="1" customWidth="1"/>
    <col min="9" max="9" width="50.7109375" style="1" customWidth="1"/>
    <col min="10" max="16384" width="9.140625" style="1" customWidth="1"/>
  </cols>
  <sheetData>
    <row r="1" ht="21" customHeight="1"/>
    <row r="2" ht="20.25">
      <c r="B2" s="8" t="s">
        <v>33</v>
      </c>
    </row>
    <row r="3" ht="12.75"/>
    <row r="4" spans="2:9" ht="20.25">
      <c r="B4" s="8" t="s">
        <v>49</v>
      </c>
      <c r="I4" s="72" t="s">
        <v>4</v>
      </c>
    </row>
    <row r="5" ht="12.75"/>
    <row r="6" spans="2:4" ht="12.75">
      <c r="B6" s="2" t="s">
        <v>59</v>
      </c>
      <c r="D6" s="10">
        <f>Megaproject_Capex_Opex_Overview!C5</f>
        <v>45.49</v>
      </c>
    </row>
    <row r="7" ht="13.5" thickBot="1"/>
    <row r="8" spans="2:9" s="37" customFormat="1" ht="51">
      <c r="B8" s="77" t="s">
        <v>50</v>
      </c>
      <c r="C8" s="78" t="s">
        <v>51</v>
      </c>
      <c r="D8" s="79" t="s">
        <v>58</v>
      </c>
      <c r="E8" s="79" t="s">
        <v>54</v>
      </c>
      <c r="F8" s="79" t="s">
        <v>52</v>
      </c>
      <c r="G8" s="79" t="s">
        <v>55</v>
      </c>
      <c r="H8" s="79" t="s">
        <v>62</v>
      </c>
      <c r="I8" s="80" t="s">
        <v>56</v>
      </c>
    </row>
    <row r="9" spans="2:9" s="37" customFormat="1" ht="12.75">
      <c r="B9" s="73"/>
      <c r="C9" s="74"/>
      <c r="D9" s="75"/>
      <c r="E9" s="75"/>
      <c r="F9" s="75"/>
      <c r="G9" s="75"/>
      <c r="H9" s="75"/>
      <c r="I9" s="76"/>
    </row>
    <row r="10" spans="2:9" ht="12.75">
      <c r="B10" s="169" t="s">
        <v>61</v>
      </c>
      <c r="C10" s="170"/>
      <c r="D10" s="44"/>
      <c r="E10" s="44"/>
      <c r="F10" s="44"/>
      <c r="G10" s="44"/>
      <c r="H10" s="45"/>
      <c r="I10" s="46"/>
    </row>
    <row r="11" spans="2:9" ht="12.75">
      <c r="B11" s="43"/>
      <c r="C11" s="44"/>
      <c r="D11" s="44"/>
      <c r="E11" s="44"/>
      <c r="F11" s="44"/>
      <c r="G11" s="44"/>
      <c r="H11" s="45"/>
      <c r="I11" s="46"/>
    </row>
    <row r="12" spans="2:9" ht="127.5" customHeight="1">
      <c r="B12" s="55">
        <v>1</v>
      </c>
      <c r="C12" s="56" t="s">
        <v>89</v>
      </c>
      <c r="D12" s="85">
        <v>500</v>
      </c>
      <c r="E12" s="85">
        <f>D12/25</f>
        <v>20</v>
      </c>
      <c r="F12" s="86">
        <v>0.1</v>
      </c>
      <c r="G12" s="85">
        <f>F12*E12*10^3</f>
        <v>2000</v>
      </c>
      <c r="H12" s="85">
        <f>G12*$D$6/10</f>
        <v>9098</v>
      </c>
      <c r="I12" s="57" t="s">
        <v>21</v>
      </c>
    </row>
    <row r="13" spans="2:9" ht="12.75">
      <c r="B13" s="48"/>
      <c r="C13" s="45"/>
      <c r="D13" s="87"/>
      <c r="E13" s="87"/>
      <c r="F13" s="87"/>
      <c r="G13" s="87"/>
      <c r="H13" s="87"/>
      <c r="I13" s="46"/>
    </row>
    <row r="14" spans="2:9" ht="191.25">
      <c r="B14" s="58">
        <v>2</v>
      </c>
      <c r="C14" s="56" t="s">
        <v>90</v>
      </c>
      <c r="D14" s="88">
        <f>0.3*1.7*10^3</f>
        <v>510</v>
      </c>
      <c r="E14" s="88">
        <f>D14*0.1/10</f>
        <v>5.1</v>
      </c>
      <c r="F14" s="89">
        <v>0.3</v>
      </c>
      <c r="G14" s="88">
        <f>E14*F14*10^3</f>
        <v>1529.9999999999998</v>
      </c>
      <c r="H14" s="88">
        <f>G14*$D$6/10</f>
        <v>6959.969999999999</v>
      </c>
      <c r="I14" s="106" t="s">
        <v>22</v>
      </c>
    </row>
    <row r="15" spans="2:9" ht="12.75">
      <c r="B15" s="48"/>
      <c r="C15" s="45"/>
      <c r="D15" s="87"/>
      <c r="E15" s="87"/>
      <c r="F15" s="87"/>
      <c r="G15" s="87"/>
      <c r="H15" s="87"/>
      <c r="I15" s="46"/>
    </row>
    <row r="16" spans="2:9" ht="285" customHeight="1" thickBot="1">
      <c r="B16" s="66">
        <v>3</v>
      </c>
      <c r="C16" s="67" t="s">
        <v>91</v>
      </c>
      <c r="D16" s="90">
        <f>46*10^6*10000/(D6*10^9)</f>
        <v>10.112112552209277</v>
      </c>
      <c r="E16" s="90">
        <f>D16*0.25</f>
        <v>2.5280281380523193</v>
      </c>
      <c r="F16" s="91">
        <v>0.8</v>
      </c>
      <c r="G16" s="90">
        <f>E16*F16*10^3</f>
        <v>2022.4225104418556</v>
      </c>
      <c r="H16" s="92">
        <f>G16*$D$6/10</f>
        <v>9200.000000000002</v>
      </c>
      <c r="I16" s="107" t="s">
        <v>23</v>
      </c>
    </row>
    <row r="17" spans="2:9" ht="18" customHeight="1">
      <c r="B17" s="39"/>
      <c r="C17" s="38"/>
      <c r="D17" s="41"/>
      <c r="E17" s="41"/>
      <c r="F17" s="40"/>
      <c r="G17" s="41"/>
      <c r="H17" s="39"/>
      <c r="I17" s="42"/>
    </row>
    <row r="18" spans="2:9" ht="18" customHeight="1">
      <c r="B18" s="39"/>
      <c r="C18" s="38"/>
      <c r="D18" s="41"/>
      <c r="E18" s="41"/>
      <c r="F18" s="40"/>
      <c r="G18" s="41"/>
      <c r="H18" s="39"/>
      <c r="I18" s="42"/>
    </row>
    <row r="19" spans="2:9" ht="21.75" customHeight="1">
      <c r="B19" s="8" t="s">
        <v>49</v>
      </c>
      <c r="E19" s="41"/>
      <c r="F19" s="40"/>
      <c r="G19" s="41"/>
      <c r="H19" s="39"/>
      <c r="I19" s="42"/>
    </row>
    <row r="20" spans="5:9" ht="18.75" customHeight="1">
      <c r="E20" s="41"/>
      <c r="F20" s="40"/>
      <c r="G20" s="41"/>
      <c r="H20" s="39"/>
      <c r="I20" s="149" t="s">
        <v>5</v>
      </c>
    </row>
    <row r="21" spans="2:9" ht="18.75" customHeight="1">
      <c r="B21" s="2" t="s">
        <v>59</v>
      </c>
      <c r="D21" s="10">
        <f>D6</f>
        <v>45.49</v>
      </c>
      <c r="E21" s="41"/>
      <c r="F21" s="40"/>
      <c r="G21" s="41"/>
      <c r="H21" s="39"/>
      <c r="I21" s="42"/>
    </row>
    <row r="22" spans="2:9" s="3" customFormat="1" ht="15.75" customHeight="1" thickBot="1">
      <c r="B22" s="61"/>
      <c r="C22" s="62"/>
      <c r="D22" s="63"/>
      <c r="E22" s="63"/>
      <c r="F22" s="64"/>
      <c r="G22" s="63"/>
      <c r="H22" s="61"/>
      <c r="I22" s="65"/>
    </row>
    <row r="23" spans="2:9" s="37" customFormat="1" ht="51">
      <c r="B23" s="81" t="s">
        <v>50</v>
      </c>
      <c r="C23" s="82" t="s">
        <v>51</v>
      </c>
      <c r="D23" s="83" t="s">
        <v>58</v>
      </c>
      <c r="E23" s="83" t="s">
        <v>54</v>
      </c>
      <c r="F23" s="83" t="s">
        <v>52</v>
      </c>
      <c r="G23" s="83" t="s">
        <v>55</v>
      </c>
      <c r="H23" s="83" t="s">
        <v>53</v>
      </c>
      <c r="I23" s="84" t="s">
        <v>56</v>
      </c>
    </row>
    <row r="24" spans="2:9" ht="204">
      <c r="B24" s="58">
        <v>4</v>
      </c>
      <c r="C24" s="56" t="s">
        <v>92</v>
      </c>
      <c r="D24" s="88">
        <f>15*365*0.02/100</f>
        <v>1.095</v>
      </c>
      <c r="E24" s="88">
        <f>D24</f>
        <v>1.095</v>
      </c>
      <c r="F24" s="89">
        <v>1</v>
      </c>
      <c r="G24" s="88">
        <f>E24*10^3</f>
        <v>1095</v>
      </c>
      <c r="H24" s="88">
        <f>G24*$D$6/10</f>
        <v>4981.155000000001</v>
      </c>
      <c r="I24" s="106" t="s">
        <v>24</v>
      </c>
    </row>
    <row r="25" spans="2:9" ht="12.75">
      <c r="B25" s="50"/>
      <c r="C25" s="47"/>
      <c r="D25" s="87"/>
      <c r="E25" s="87"/>
      <c r="F25" s="93"/>
      <c r="G25" s="87"/>
      <c r="H25" s="87"/>
      <c r="I25" s="52"/>
    </row>
    <row r="26" spans="2:9" ht="255.75" customHeight="1">
      <c r="B26" s="58">
        <v>5</v>
      </c>
      <c r="C26" s="56" t="s">
        <v>25</v>
      </c>
      <c r="D26" s="94">
        <v>3</v>
      </c>
      <c r="E26" s="94">
        <f>D26</f>
        <v>3</v>
      </c>
      <c r="F26" s="89">
        <v>1</v>
      </c>
      <c r="G26" s="88">
        <f>E26*10^3</f>
        <v>3000</v>
      </c>
      <c r="H26" s="88">
        <f>G26*$D$6/10</f>
        <v>13647</v>
      </c>
      <c r="I26" s="59" t="s">
        <v>8</v>
      </c>
    </row>
    <row r="27" spans="2:9" ht="12.75">
      <c r="B27" s="50"/>
      <c r="C27" s="47"/>
      <c r="D27" s="87"/>
      <c r="E27" s="87"/>
      <c r="F27" s="93"/>
      <c r="G27" s="87"/>
      <c r="H27" s="87"/>
      <c r="I27" s="52"/>
    </row>
    <row r="28" spans="2:9" ht="51.75" thickBot="1">
      <c r="B28" s="50">
        <v>6</v>
      </c>
      <c r="C28" s="47" t="s">
        <v>26</v>
      </c>
      <c r="D28" s="95">
        <v>10</v>
      </c>
      <c r="E28" s="95">
        <f>D28</f>
        <v>10</v>
      </c>
      <c r="F28" s="93">
        <v>1</v>
      </c>
      <c r="G28" s="87">
        <f>E28*10^3</f>
        <v>10000</v>
      </c>
      <c r="H28" s="87">
        <f>G28*$D$6/10</f>
        <v>45490</v>
      </c>
      <c r="I28" s="52" t="s">
        <v>57</v>
      </c>
    </row>
    <row r="29" spans="2:9" s="3" customFormat="1" ht="12.75">
      <c r="B29" s="68"/>
      <c r="C29" s="69"/>
      <c r="D29" s="68"/>
      <c r="E29" s="68"/>
      <c r="F29" s="70"/>
      <c r="G29" s="68"/>
      <c r="H29" s="68"/>
      <c r="I29" s="71"/>
    </row>
    <row r="30" spans="2:9" s="3" customFormat="1" ht="23.25" customHeight="1">
      <c r="B30" s="39"/>
      <c r="C30" s="38"/>
      <c r="D30" s="39"/>
      <c r="E30" s="39"/>
      <c r="F30" s="40"/>
      <c r="G30" s="39"/>
      <c r="H30" s="39"/>
      <c r="I30" s="42"/>
    </row>
    <row r="31" spans="2:9" s="3" customFormat="1" ht="20.25">
      <c r="B31" s="8" t="s">
        <v>49</v>
      </c>
      <c r="C31" s="1"/>
      <c r="D31" s="1"/>
      <c r="E31" s="41"/>
      <c r="F31" s="40"/>
      <c r="G31" s="39"/>
      <c r="H31" s="39"/>
      <c r="I31" s="42"/>
    </row>
    <row r="32" spans="2:9" s="3" customFormat="1" ht="12.75">
      <c r="B32" s="1"/>
      <c r="C32" s="1"/>
      <c r="D32" s="1"/>
      <c r="E32" s="41"/>
      <c r="F32" s="40"/>
      <c r="G32" s="39"/>
      <c r="H32" s="39"/>
      <c r="I32" s="149" t="s">
        <v>6</v>
      </c>
    </row>
    <row r="33" spans="2:9" s="3" customFormat="1" ht="12.75">
      <c r="B33" s="2" t="s">
        <v>60</v>
      </c>
      <c r="C33" s="1"/>
      <c r="D33" s="10">
        <f>D6</f>
        <v>45.49</v>
      </c>
      <c r="E33" s="41"/>
      <c r="F33" s="40"/>
      <c r="G33" s="39"/>
      <c r="H33" s="39"/>
      <c r="I33" s="42"/>
    </row>
    <row r="34" spans="2:9" s="3" customFormat="1" ht="12.75">
      <c r="B34" s="39"/>
      <c r="C34" s="38"/>
      <c r="D34" s="39"/>
      <c r="E34" s="39"/>
      <c r="F34" s="40"/>
      <c r="G34" s="39"/>
      <c r="H34" s="39"/>
      <c r="I34" s="42"/>
    </row>
    <row r="35" spans="2:9" s="3" customFormat="1" ht="13.5" thickBot="1">
      <c r="B35" s="39"/>
      <c r="C35" s="38"/>
      <c r="D35" s="39"/>
      <c r="E35" s="39"/>
      <c r="F35" s="40"/>
      <c r="G35" s="39"/>
      <c r="H35" s="39"/>
      <c r="I35" s="42"/>
    </row>
    <row r="36" spans="2:9" s="37" customFormat="1" ht="51">
      <c r="B36" s="77" t="s">
        <v>50</v>
      </c>
      <c r="C36" s="78" t="s">
        <v>51</v>
      </c>
      <c r="D36" s="79" t="s">
        <v>58</v>
      </c>
      <c r="E36" s="79" t="s">
        <v>54</v>
      </c>
      <c r="F36" s="79" t="s">
        <v>52</v>
      </c>
      <c r="G36" s="79" t="s">
        <v>55</v>
      </c>
      <c r="H36" s="79" t="s">
        <v>53</v>
      </c>
      <c r="I36" s="80" t="s">
        <v>56</v>
      </c>
    </row>
    <row r="37" spans="2:9" ht="12.75">
      <c r="B37" s="50"/>
      <c r="C37" s="47"/>
      <c r="D37" s="49"/>
      <c r="E37" s="49"/>
      <c r="F37" s="51"/>
      <c r="G37" s="49"/>
      <c r="H37" s="49"/>
      <c r="I37" s="52"/>
    </row>
    <row r="38" spans="2:9" ht="255">
      <c r="B38" s="96">
        <v>7</v>
      </c>
      <c r="C38" s="56" t="s">
        <v>0</v>
      </c>
      <c r="D38" s="94">
        <f>1.74*10^6*550000/($D$6*10^9)</f>
        <v>21.03759067927017</v>
      </c>
      <c r="E38" s="94">
        <f>D38*0.5</f>
        <v>10.518795339635085</v>
      </c>
      <c r="F38" s="89">
        <v>0.4</v>
      </c>
      <c r="G38" s="94">
        <f>E38*F38*1000</f>
        <v>4207.518135854034</v>
      </c>
      <c r="H38" s="88">
        <f>G38*$D$6/10</f>
        <v>19140</v>
      </c>
      <c r="I38" s="59" t="s">
        <v>27</v>
      </c>
    </row>
    <row r="39" spans="2:9" ht="140.25">
      <c r="B39" s="96">
        <v>8</v>
      </c>
      <c r="C39" s="56" t="s">
        <v>28</v>
      </c>
      <c r="D39" s="94">
        <v>5.103799217133206</v>
      </c>
      <c r="E39" s="94">
        <v>5.103799217133206</v>
      </c>
      <c r="F39" s="89">
        <v>1</v>
      </c>
      <c r="G39" s="94">
        <v>5103.799217133206</v>
      </c>
      <c r="H39" s="94">
        <v>23217.182638738956</v>
      </c>
      <c r="I39" s="59" t="s">
        <v>34</v>
      </c>
    </row>
    <row r="40" spans="2:9" ht="12.75">
      <c r="B40" s="169" t="s">
        <v>36</v>
      </c>
      <c r="C40" s="170"/>
      <c r="D40" s="171"/>
      <c r="E40" s="87"/>
      <c r="F40" s="87"/>
      <c r="G40" s="87"/>
      <c r="H40" s="87"/>
      <c r="I40" s="46"/>
    </row>
    <row r="41" spans="2:9" ht="12.75">
      <c r="B41" s="98"/>
      <c r="C41" s="99"/>
      <c r="D41" s="87"/>
      <c r="E41" s="87"/>
      <c r="F41" s="87"/>
      <c r="G41" s="87"/>
      <c r="H41" s="87"/>
      <c r="I41" s="46"/>
    </row>
    <row r="42" spans="2:9" ht="38.25">
      <c r="B42" s="96">
        <v>9</v>
      </c>
      <c r="C42" s="103" t="s">
        <v>35</v>
      </c>
      <c r="D42" s="88">
        <v>40</v>
      </c>
      <c r="E42" s="88">
        <f>D42</f>
        <v>40</v>
      </c>
      <c r="F42" s="88">
        <v>100</v>
      </c>
      <c r="G42" s="88">
        <f>E42*10^3</f>
        <v>40000</v>
      </c>
      <c r="H42" s="94">
        <f>G42*$D$6/10</f>
        <v>181960</v>
      </c>
      <c r="I42" s="60" t="s">
        <v>37</v>
      </c>
    </row>
    <row r="43" spans="2:9" ht="52.5" customHeight="1">
      <c r="B43" s="100">
        <v>10</v>
      </c>
      <c r="C43" s="103" t="s">
        <v>29</v>
      </c>
      <c r="D43" s="88">
        <v>21.59</v>
      </c>
      <c r="E43" s="88">
        <f>D43</f>
        <v>21.59</v>
      </c>
      <c r="F43" s="88">
        <v>100</v>
      </c>
      <c r="G43" s="88">
        <f>E43*10^3</f>
        <v>21590</v>
      </c>
      <c r="H43" s="94">
        <f>G43*$D$6/10</f>
        <v>98212.91</v>
      </c>
      <c r="I43" s="60" t="s">
        <v>30</v>
      </c>
    </row>
    <row r="44" spans="2:9" ht="33" customHeight="1">
      <c r="B44" s="100">
        <v>11</v>
      </c>
      <c r="C44" s="103" t="s">
        <v>20</v>
      </c>
      <c r="D44" s="94">
        <v>6.741477797318092</v>
      </c>
      <c r="E44" s="94">
        <v>6.741477797318092</v>
      </c>
      <c r="F44" s="88">
        <v>100</v>
      </c>
      <c r="G44" s="94">
        <v>6741.477797318093</v>
      </c>
      <c r="H44" s="94">
        <v>30666.982500000006</v>
      </c>
      <c r="I44" s="60" t="s">
        <v>93</v>
      </c>
    </row>
    <row r="45" spans="2:9" ht="12.75">
      <c r="B45" s="98"/>
      <c r="C45" s="104"/>
      <c r="D45" s="87"/>
      <c r="E45" s="87"/>
      <c r="F45" s="87"/>
      <c r="G45" s="87"/>
      <c r="H45" s="87"/>
      <c r="I45" s="46"/>
    </row>
    <row r="46" spans="2:9" ht="114.75">
      <c r="B46" s="97">
        <v>12</v>
      </c>
      <c r="C46" s="105" t="s">
        <v>31</v>
      </c>
      <c r="D46" s="87">
        <v>15.6</v>
      </c>
      <c r="E46" s="87">
        <f>D46</f>
        <v>15.6</v>
      </c>
      <c r="F46" s="87">
        <v>100</v>
      </c>
      <c r="G46" s="87">
        <f>E46*10^3</f>
        <v>15600</v>
      </c>
      <c r="H46" s="95">
        <f>G46*$D$6/10</f>
        <v>70964.4</v>
      </c>
      <c r="I46" s="53" t="s">
        <v>32</v>
      </c>
    </row>
    <row r="47" spans="2:9" ht="13.5" thickBot="1">
      <c r="B47" s="101"/>
      <c r="C47" s="102"/>
      <c r="D47" s="102"/>
      <c r="E47" s="102"/>
      <c r="F47" s="102"/>
      <c r="G47" s="102"/>
      <c r="H47" s="102"/>
      <c r="I47" s="54"/>
    </row>
    <row r="52" spans="1:10" ht="20.25">
      <c r="A52" s="3"/>
      <c r="B52" s="8" t="s">
        <v>49</v>
      </c>
      <c r="E52" s="41" t="s">
        <v>9</v>
      </c>
      <c r="F52" s="40"/>
      <c r="G52" s="39"/>
      <c r="H52" s="39"/>
      <c r="I52" s="42"/>
      <c r="J52" s="3"/>
    </row>
    <row r="53" spans="1:10" ht="12.75">
      <c r="A53" s="3"/>
      <c r="E53" s="41"/>
      <c r="F53" s="40"/>
      <c r="G53" s="39"/>
      <c r="H53" s="39"/>
      <c r="I53" s="149" t="s">
        <v>7</v>
      </c>
      <c r="J53" s="3"/>
    </row>
    <row r="54" spans="1:10" ht="12.75">
      <c r="A54" s="3"/>
      <c r="B54" s="2" t="s">
        <v>60</v>
      </c>
      <c r="D54" s="10">
        <f>D33</f>
        <v>45.49</v>
      </c>
      <c r="E54" s="41"/>
      <c r="F54" s="40"/>
      <c r="G54" s="39"/>
      <c r="H54" s="39"/>
      <c r="I54" s="42"/>
      <c r="J54" s="3"/>
    </row>
    <row r="55" spans="1:10" ht="12.75">
      <c r="A55" s="3"/>
      <c r="B55" s="39"/>
      <c r="C55" s="38"/>
      <c r="D55" s="39"/>
      <c r="E55" s="39"/>
      <c r="F55" s="40"/>
      <c r="G55" s="39"/>
      <c r="H55" s="39"/>
      <c r="I55" s="42"/>
      <c r="J55" s="3"/>
    </row>
    <row r="56" spans="1:10" ht="13.5" thickBot="1">
      <c r="A56" s="3"/>
      <c r="B56" s="39"/>
      <c r="C56" s="38"/>
      <c r="D56" s="39"/>
      <c r="E56" s="39"/>
      <c r="F56" s="40"/>
      <c r="G56" s="39"/>
      <c r="H56" s="39"/>
      <c r="I56" s="42"/>
      <c r="J56" s="3"/>
    </row>
    <row r="57" spans="1:10" ht="51">
      <c r="A57" s="37"/>
      <c r="B57" s="77" t="s">
        <v>50</v>
      </c>
      <c r="C57" s="78" t="s">
        <v>51</v>
      </c>
      <c r="D57" s="79" t="s">
        <v>58</v>
      </c>
      <c r="E57" s="79" t="s">
        <v>54</v>
      </c>
      <c r="F57" s="79" t="s">
        <v>52</v>
      </c>
      <c r="G57" s="79" t="s">
        <v>55</v>
      </c>
      <c r="H57" s="79" t="s">
        <v>53</v>
      </c>
      <c r="I57" s="80" t="s">
        <v>56</v>
      </c>
      <c r="J57" s="37"/>
    </row>
    <row r="58" spans="2:9" ht="12.75">
      <c r="B58" s="137"/>
      <c r="C58" s="138"/>
      <c r="D58" s="139"/>
      <c r="E58" s="139"/>
      <c r="F58" s="140"/>
      <c r="G58" s="139"/>
      <c r="H58" s="139"/>
      <c r="I58" s="141"/>
    </row>
    <row r="59" spans="2:9" ht="12.75">
      <c r="B59" s="169" t="s">
        <v>85</v>
      </c>
      <c r="C59" s="170"/>
      <c r="D59" s="171"/>
      <c r="E59" s="87"/>
      <c r="F59" s="87"/>
      <c r="G59" s="87"/>
      <c r="H59" s="87"/>
      <c r="I59" s="46"/>
    </row>
    <row r="60" spans="2:9" ht="12.75">
      <c r="B60" s="98"/>
      <c r="C60" s="99"/>
      <c r="D60" s="87"/>
      <c r="E60" s="87"/>
      <c r="F60" s="87"/>
      <c r="G60" s="87"/>
      <c r="H60" s="87"/>
      <c r="I60" s="46"/>
    </row>
    <row r="61" spans="2:9" ht="114.75">
      <c r="B61" s="97">
        <v>13</v>
      </c>
      <c r="C61" s="142" t="s">
        <v>87</v>
      </c>
      <c r="D61" s="87">
        <v>278</v>
      </c>
      <c r="E61" s="87">
        <v>2.78</v>
      </c>
      <c r="F61" s="93">
        <v>0.01</v>
      </c>
      <c r="G61" s="87">
        <f>E61*1000</f>
        <v>2780</v>
      </c>
      <c r="H61" s="95">
        <f>G61*$D$6/10</f>
        <v>12646.220000000001</v>
      </c>
      <c r="I61" s="143" t="s">
        <v>86</v>
      </c>
    </row>
    <row r="62" spans="2:9" ht="12.75">
      <c r="B62" s="96"/>
      <c r="C62" s="103"/>
      <c r="D62" s="88"/>
      <c r="E62" s="88"/>
      <c r="F62" s="88"/>
      <c r="G62" s="88"/>
      <c r="H62" s="94"/>
      <c r="I62" s="60"/>
    </row>
    <row r="63" spans="2:9" ht="12.75">
      <c r="B63" s="144"/>
      <c r="C63" s="145"/>
      <c r="D63" s="87"/>
      <c r="E63" s="87"/>
      <c r="F63" s="87"/>
      <c r="G63" s="87"/>
      <c r="H63" s="95"/>
      <c r="I63" s="53"/>
    </row>
    <row r="64" spans="2:9" ht="114.75">
      <c r="B64" s="97">
        <v>14</v>
      </c>
      <c r="C64" s="142" t="s">
        <v>88</v>
      </c>
      <c r="D64" s="87">
        <v>30</v>
      </c>
      <c r="E64" s="87">
        <v>3</v>
      </c>
      <c r="F64" s="93">
        <v>0.1</v>
      </c>
      <c r="G64" s="87">
        <f>E64*1000</f>
        <v>3000</v>
      </c>
      <c r="H64" s="95">
        <f>G64*$D$6/10</f>
        <v>13647</v>
      </c>
      <c r="I64" s="143" t="s">
        <v>1</v>
      </c>
    </row>
    <row r="65" spans="2:9" ht="12.75">
      <c r="B65" s="144"/>
      <c r="C65" s="145"/>
      <c r="D65" s="95"/>
      <c r="E65" s="95"/>
      <c r="F65" s="87"/>
      <c r="G65" s="95"/>
      <c r="H65" s="95"/>
      <c r="I65" s="53"/>
    </row>
    <row r="66" spans="2:9" ht="114.75">
      <c r="B66" s="98"/>
      <c r="C66" s="105" t="s">
        <v>2</v>
      </c>
      <c r="D66" s="87"/>
      <c r="E66" s="87"/>
      <c r="F66" s="87"/>
      <c r="G66" s="87"/>
      <c r="H66" s="87"/>
      <c r="I66" s="46"/>
    </row>
    <row r="67" spans="2:9" ht="12.75">
      <c r="B67" s="97"/>
      <c r="C67" s="105"/>
      <c r="D67" s="87"/>
      <c r="E67" s="87"/>
      <c r="F67" s="87"/>
      <c r="G67" s="87"/>
      <c r="H67" s="95"/>
      <c r="I67" s="53"/>
    </row>
    <row r="68" spans="2:9" ht="13.5" thickBot="1">
      <c r="B68" s="101"/>
      <c r="C68" s="102"/>
      <c r="D68" s="102"/>
      <c r="E68" s="102"/>
      <c r="F68" s="102"/>
      <c r="G68" s="102"/>
      <c r="H68" s="102"/>
      <c r="I68" s="54"/>
    </row>
  </sheetData>
  <sheetProtection password="E784" sheet="1" objects="1" scenarios="1" selectLockedCells="1" selectUnlockedCells="1"/>
  <mergeCells count="3">
    <mergeCell ref="B10:C10"/>
    <mergeCell ref="B40:D40"/>
    <mergeCell ref="B59:D59"/>
  </mergeCells>
  <printOptions/>
  <pageMargins left="0.75" right="0.75" top="0.59" bottom="0.76" header="0.29" footer="0.5"/>
  <pageSetup horizontalDpi="600" verticalDpi="600" orientation="landscape" scale="60" r:id="rId2"/>
  <rowBreaks count="1" manualBreakCount="1">
    <brk id="29" max="255" man="1"/>
  </rowBreaks>
  <drawing r:id="rId1"/>
</worksheet>
</file>

<file path=xl/worksheets/sheet7.xml><?xml version="1.0" encoding="utf-8"?>
<worksheet xmlns="http://schemas.openxmlformats.org/spreadsheetml/2006/main" xmlns:r="http://schemas.openxmlformats.org/officeDocument/2006/relationships">
  <dimension ref="B1:AH55"/>
  <sheetViews>
    <sheetView workbookViewId="0" topLeftCell="A1">
      <selection activeCell="A1" sqref="A1:IV16384"/>
    </sheetView>
  </sheetViews>
  <sheetFormatPr defaultColWidth="9.140625" defaultRowHeight="12.75"/>
  <cols>
    <col min="1" max="1" width="3.140625" style="0" customWidth="1"/>
    <col min="2" max="2" width="51.28125" style="0" customWidth="1"/>
    <col min="3" max="3" width="5.7109375" style="0" customWidth="1"/>
    <col min="4" max="4" width="12.28125" style="0" customWidth="1"/>
    <col min="5" max="5" width="11.28125" style="0" customWidth="1"/>
    <col min="6" max="6" width="10.7109375" style="0" customWidth="1"/>
    <col min="8" max="8" width="12.140625" style="0" bestFit="1" customWidth="1"/>
    <col min="9" max="13" width="9.28125" style="0" bestFit="1" customWidth="1"/>
    <col min="14" max="18" width="9.57421875" style="0" bestFit="1" customWidth="1"/>
    <col min="19" max="19" width="10.7109375" style="0" customWidth="1"/>
    <col min="20" max="20" width="10.57421875" style="0" customWidth="1"/>
    <col min="21" max="21" width="11.28125" style="0" customWidth="1"/>
    <col min="22" max="22" width="11.8515625" style="0" customWidth="1"/>
    <col min="23" max="23" width="11.421875" style="0" customWidth="1"/>
    <col min="24" max="24" width="10.7109375" style="0" customWidth="1"/>
    <col min="25" max="25" width="11.00390625" style="0" customWidth="1"/>
    <col min="26" max="26" width="11.140625" style="0" customWidth="1"/>
    <col min="27" max="27" width="11.421875" style="0" customWidth="1"/>
    <col min="28" max="28" width="10.57421875" style="0" customWidth="1"/>
    <col min="29" max="29" width="11.28125" style="0" customWidth="1"/>
    <col min="30" max="30" width="11.140625" style="0" customWidth="1"/>
    <col min="31" max="31" width="11.421875" style="0" customWidth="1"/>
    <col min="32" max="32" width="11.57421875" style="0" customWidth="1"/>
    <col min="33" max="33" width="11.140625" style="0" customWidth="1"/>
    <col min="34" max="34" width="11.28125" style="0" customWidth="1"/>
  </cols>
  <sheetData>
    <row r="1" ht="20.25">
      <c r="B1" s="108" t="s">
        <v>84</v>
      </c>
    </row>
    <row r="2" ht="12" customHeight="1">
      <c r="B2" s="108"/>
    </row>
    <row r="3" spans="2:17" ht="12.75">
      <c r="B3" s="30" t="s">
        <v>75</v>
      </c>
      <c r="C3" s="111"/>
      <c r="D3" s="111"/>
      <c r="Q3" s="1"/>
    </row>
    <row r="4" spans="5:17" ht="12.75">
      <c r="E4" s="146" t="s">
        <v>64</v>
      </c>
      <c r="F4" s="146" t="s">
        <v>65</v>
      </c>
      <c r="Q4" s="1"/>
    </row>
    <row r="5" spans="2:17" ht="12.75">
      <c r="B5" t="s">
        <v>77</v>
      </c>
      <c r="C5" s="124">
        <v>45.49</v>
      </c>
      <c r="D5" s="124"/>
      <c r="F5" s="172" t="s">
        <v>66</v>
      </c>
      <c r="G5" s="172"/>
      <c r="H5" s="172"/>
      <c r="I5" s="173" t="s">
        <v>67</v>
      </c>
      <c r="J5" s="173"/>
      <c r="K5" s="173"/>
      <c r="L5" s="174" t="s">
        <v>68</v>
      </c>
      <c r="M5" s="174"/>
      <c r="N5" s="174"/>
      <c r="O5" s="174"/>
      <c r="Q5" s="1"/>
    </row>
    <row r="7" spans="2:34" ht="12.75">
      <c r="B7" s="29" t="s">
        <v>76</v>
      </c>
      <c r="C7" s="29"/>
      <c r="D7" s="29"/>
      <c r="E7" s="29">
        <v>2011</v>
      </c>
      <c r="F7" s="29">
        <f>E7+1</f>
        <v>2012</v>
      </c>
      <c r="G7" s="29">
        <f aca="true" t="shared" si="0" ref="G7:AH7">F7+1</f>
        <v>2013</v>
      </c>
      <c r="H7" s="29">
        <f t="shared" si="0"/>
        <v>2014</v>
      </c>
      <c r="I7" s="29">
        <f t="shared" si="0"/>
        <v>2015</v>
      </c>
      <c r="J7" s="29">
        <f t="shared" si="0"/>
        <v>2016</v>
      </c>
      <c r="K7" s="29">
        <f t="shared" si="0"/>
        <v>2017</v>
      </c>
      <c r="L7" s="29">
        <f t="shared" si="0"/>
        <v>2018</v>
      </c>
      <c r="M7" s="29">
        <f t="shared" si="0"/>
        <v>2019</v>
      </c>
      <c r="N7" s="29">
        <f t="shared" si="0"/>
        <v>2020</v>
      </c>
      <c r="O7" s="29">
        <f t="shared" si="0"/>
        <v>2021</v>
      </c>
      <c r="P7" s="29">
        <f t="shared" si="0"/>
        <v>2022</v>
      </c>
      <c r="Q7" s="29">
        <f t="shared" si="0"/>
        <v>2023</v>
      </c>
      <c r="R7" s="29">
        <f t="shared" si="0"/>
        <v>2024</v>
      </c>
      <c r="S7" s="29">
        <f t="shared" si="0"/>
        <v>2025</v>
      </c>
      <c r="T7" s="29">
        <f t="shared" si="0"/>
        <v>2026</v>
      </c>
      <c r="U7" s="29">
        <f t="shared" si="0"/>
        <v>2027</v>
      </c>
      <c r="V7" s="29">
        <f t="shared" si="0"/>
        <v>2028</v>
      </c>
      <c r="W7" s="29">
        <f t="shared" si="0"/>
        <v>2029</v>
      </c>
      <c r="X7" s="29">
        <f t="shared" si="0"/>
        <v>2030</v>
      </c>
      <c r="Y7" s="29">
        <f t="shared" si="0"/>
        <v>2031</v>
      </c>
      <c r="Z7" s="29">
        <f t="shared" si="0"/>
        <v>2032</v>
      </c>
      <c r="AA7" s="29">
        <f t="shared" si="0"/>
        <v>2033</v>
      </c>
      <c r="AB7" s="29">
        <f t="shared" si="0"/>
        <v>2034</v>
      </c>
      <c r="AC7" s="29">
        <f t="shared" si="0"/>
        <v>2035</v>
      </c>
      <c r="AD7" s="29">
        <f t="shared" si="0"/>
        <v>2036</v>
      </c>
      <c r="AE7" s="29">
        <f t="shared" si="0"/>
        <v>2037</v>
      </c>
      <c r="AF7" s="29">
        <f t="shared" si="0"/>
        <v>2038</v>
      </c>
      <c r="AG7" s="29">
        <f t="shared" si="0"/>
        <v>2039</v>
      </c>
      <c r="AH7" s="29">
        <f t="shared" si="0"/>
        <v>2040</v>
      </c>
    </row>
    <row r="8" spans="5:6" ht="12.75">
      <c r="E8" s="23"/>
      <c r="F8" s="23"/>
    </row>
    <row r="9" spans="2:6" ht="38.25">
      <c r="B9" s="120" t="s">
        <v>16</v>
      </c>
      <c r="E9" s="126">
        <v>250</v>
      </c>
      <c r="F9" s="126">
        <v>250</v>
      </c>
    </row>
    <row r="11" spans="2:6" ht="38.25">
      <c r="B11" s="121" t="s">
        <v>80</v>
      </c>
      <c r="E11" s="126">
        <v>35</v>
      </c>
      <c r="F11" s="126">
        <v>35</v>
      </c>
    </row>
    <row r="12" ht="12.75">
      <c r="B12" s="27"/>
    </row>
    <row r="13" spans="2:6" ht="25.5">
      <c r="B13" s="121" t="s">
        <v>15</v>
      </c>
      <c r="E13" s="126">
        <v>60</v>
      </c>
      <c r="F13" s="126">
        <v>60</v>
      </c>
    </row>
    <row r="14" ht="12.75">
      <c r="B14" s="27"/>
    </row>
    <row r="15" spans="2:15" ht="12.75">
      <c r="B15" s="28" t="s">
        <v>41</v>
      </c>
      <c r="F15" s="114">
        <f aca="true" t="shared" si="1" ref="F15:K15">F23*0.85</f>
        <v>850</v>
      </c>
      <c r="G15" s="114">
        <f t="shared" si="1"/>
        <v>2125</v>
      </c>
      <c r="H15">
        <f t="shared" si="1"/>
        <v>2125</v>
      </c>
      <c r="I15">
        <f t="shared" si="1"/>
        <v>2550</v>
      </c>
      <c r="J15">
        <f t="shared" si="1"/>
        <v>2550</v>
      </c>
      <c r="K15">
        <f t="shared" si="1"/>
        <v>2550</v>
      </c>
      <c r="L15">
        <f>L23*0.85-0.5</f>
        <v>3187</v>
      </c>
      <c r="M15">
        <f>M23*0.85-0.5</f>
        <v>3187</v>
      </c>
      <c r="N15">
        <f>N23*0.85-0.5</f>
        <v>3187</v>
      </c>
      <c r="O15">
        <f>O23*0.85-0.5</f>
        <v>3187</v>
      </c>
    </row>
    <row r="16" spans="2:17" ht="12.75">
      <c r="B16" s="115" t="s">
        <v>71</v>
      </c>
      <c r="H16">
        <f>F15</f>
        <v>850</v>
      </c>
      <c r="I16">
        <f aca="true" t="shared" si="2" ref="I16:P16">G15</f>
        <v>2125</v>
      </c>
      <c r="J16">
        <f t="shared" si="2"/>
        <v>2125</v>
      </c>
      <c r="K16">
        <f t="shared" si="2"/>
        <v>2550</v>
      </c>
      <c r="L16">
        <f t="shared" si="2"/>
        <v>2550</v>
      </c>
      <c r="M16">
        <f t="shared" si="2"/>
        <v>2550</v>
      </c>
      <c r="N16">
        <f t="shared" si="2"/>
        <v>3187</v>
      </c>
      <c r="O16">
        <f t="shared" si="2"/>
        <v>3187</v>
      </c>
      <c r="P16">
        <f t="shared" si="2"/>
        <v>3187</v>
      </c>
      <c r="Q16">
        <v>3189</v>
      </c>
    </row>
    <row r="17" spans="2:17" ht="12.75">
      <c r="B17" s="115" t="s">
        <v>72</v>
      </c>
      <c r="H17" s="114">
        <f>H16</f>
        <v>850</v>
      </c>
      <c r="I17" s="114">
        <f>H17+I16</f>
        <v>2975</v>
      </c>
      <c r="J17" s="114">
        <f aca="true" t="shared" si="3" ref="J17:Q17">I17+J16</f>
        <v>5100</v>
      </c>
      <c r="K17" s="114">
        <f t="shared" si="3"/>
        <v>7650</v>
      </c>
      <c r="L17" s="114">
        <f t="shared" si="3"/>
        <v>10200</v>
      </c>
      <c r="M17" s="114">
        <f t="shared" si="3"/>
        <v>12750</v>
      </c>
      <c r="N17" s="114">
        <f t="shared" si="3"/>
        <v>15937</v>
      </c>
      <c r="O17" s="114">
        <f t="shared" si="3"/>
        <v>19124</v>
      </c>
      <c r="P17" s="114">
        <f t="shared" si="3"/>
        <v>22311</v>
      </c>
      <c r="Q17" s="114">
        <f t="shared" si="3"/>
        <v>25500</v>
      </c>
    </row>
    <row r="18" ht="12.75">
      <c r="B18" s="27"/>
    </row>
    <row r="19" spans="2:15" ht="12.75">
      <c r="B19" s="28" t="s">
        <v>40</v>
      </c>
      <c r="F19" s="114">
        <f aca="true" t="shared" si="4" ref="F19:K19">F23*0.15</f>
        <v>150</v>
      </c>
      <c r="G19" s="114">
        <f t="shared" si="4"/>
        <v>375</v>
      </c>
      <c r="H19">
        <f t="shared" si="4"/>
        <v>375</v>
      </c>
      <c r="I19">
        <f t="shared" si="4"/>
        <v>450</v>
      </c>
      <c r="J19">
        <f t="shared" si="4"/>
        <v>450</v>
      </c>
      <c r="K19">
        <f t="shared" si="4"/>
        <v>450</v>
      </c>
      <c r="L19">
        <f>L23*0.15+0.5</f>
        <v>563</v>
      </c>
      <c r="M19">
        <f>M23*0.15+0.5</f>
        <v>563</v>
      </c>
      <c r="N19">
        <f>N23*0.15+0.5</f>
        <v>563</v>
      </c>
      <c r="O19">
        <f>O23*0.15+0.5</f>
        <v>563</v>
      </c>
    </row>
    <row r="20" spans="2:17" ht="12.75">
      <c r="B20" s="115" t="s">
        <v>71</v>
      </c>
      <c r="H20">
        <f>F19</f>
        <v>150</v>
      </c>
      <c r="I20">
        <f aca="true" t="shared" si="5" ref="I20:P20">G19</f>
        <v>375</v>
      </c>
      <c r="J20">
        <f t="shared" si="5"/>
        <v>375</v>
      </c>
      <c r="K20">
        <f t="shared" si="5"/>
        <v>450</v>
      </c>
      <c r="L20">
        <f t="shared" si="5"/>
        <v>450</v>
      </c>
      <c r="M20">
        <f t="shared" si="5"/>
        <v>450</v>
      </c>
      <c r="N20">
        <f t="shared" si="5"/>
        <v>563</v>
      </c>
      <c r="O20">
        <f t="shared" si="5"/>
        <v>563</v>
      </c>
      <c r="P20">
        <f t="shared" si="5"/>
        <v>563</v>
      </c>
      <c r="Q20">
        <v>561</v>
      </c>
    </row>
    <row r="21" spans="2:17" ht="12.75">
      <c r="B21" s="115" t="s">
        <v>72</v>
      </c>
      <c r="H21" s="114">
        <f>H20</f>
        <v>150</v>
      </c>
      <c r="I21" s="114">
        <f>H21+I20</f>
        <v>525</v>
      </c>
      <c r="J21" s="114">
        <f aca="true" t="shared" si="6" ref="J21:Q21">I21+J20</f>
        <v>900</v>
      </c>
      <c r="K21" s="114">
        <f t="shared" si="6"/>
        <v>1350</v>
      </c>
      <c r="L21" s="114">
        <f t="shared" si="6"/>
        <v>1800</v>
      </c>
      <c r="M21" s="114">
        <f t="shared" si="6"/>
        <v>2250</v>
      </c>
      <c r="N21" s="114">
        <f t="shared" si="6"/>
        <v>2813</v>
      </c>
      <c r="O21" s="114">
        <f t="shared" si="6"/>
        <v>3376</v>
      </c>
      <c r="P21" s="114">
        <f t="shared" si="6"/>
        <v>3939</v>
      </c>
      <c r="Q21" s="114">
        <f t="shared" si="6"/>
        <v>4500</v>
      </c>
    </row>
    <row r="22" ht="12.75">
      <c r="B22" s="27"/>
    </row>
    <row r="23" spans="2:15" ht="12.75">
      <c r="B23" s="28" t="s">
        <v>74</v>
      </c>
      <c r="F23">
        <v>1000</v>
      </c>
      <c r="G23">
        <v>2500</v>
      </c>
      <c r="H23">
        <v>2500</v>
      </c>
      <c r="I23">
        <v>3000</v>
      </c>
      <c r="J23">
        <v>3000</v>
      </c>
      <c r="K23">
        <v>3000</v>
      </c>
      <c r="L23">
        <f>15000/4</f>
        <v>3750</v>
      </c>
      <c r="M23">
        <f>15000/4</f>
        <v>3750</v>
      </c>
      <c r="N23">
        <f>15000/4</f>
        <v>3750</v>
      </c>
      <c r="O23">
        <f>15000/4</f>
        <v>3750</v>
      </c>
    </row>
    <row r="24" spans="2:17" ht="12.75">
      <c r="B24" s="27" t="s">
        <v>71</v>
      </c>
      <c r="H24">
        <f>F23</f>
        <v>1000</v>
      </c>
      <c r="I24">
        <f aca="true" t="shared" si="7" ref="I24:Q24">G23</f>
        <v>2500</v>
      </c>
      <c r="J24">
        <f t="shared" si="7"/>
        <v>2500</v>
      </c>
      <c r="K24">
        <f t="shared" si="7"/>
        <v>3000</v>
      </c>
      <c r="L24">
        <f t="shared" si="7"/>
        <v>3000</v>
      </c>
      <c r="M24">
        <f t="shared" si="7"/>
        <v>3000</v>
      </c>
      <c r="N24">
        <f t="shared" si="7"/>
        <v>3750</v>
      </c>
      <c r="O24">
        <f t="shared" si="7"/>
        <v>3750</v>
      </c>
      <c r="P24">
        <f t="shared" si="7"/>
        <v>3750</v>
      </c>
      <c r="Q24">
        <f t="shared" si="7"/>
        <v>3750</v>
      </c>
    </row>
    <row r="25" spans="2:17" ht="12.75">
      <c r="B25" s="27" t="s">
        <v>72</v>
      </c>
      <c r="H25" s="113">
        <f>H17+H21</f>
        <v>1000</v>
      </c>
      <c r="I25" s="113">
        <f aca="true" t="shared" si="8" ref="I25:Q25">I17+I21</f>
        <v>3500</v>
      </c>
      <c r="J25" s="113">
        <f t="shared" si="8"/>
        <v>6000</v>
      </c>
      <c r="K25" s="113">
        <f t="shared" si="8"/>
        <v>9000</v>
      </c>
      <c r="L25" s="113">
        <f t="shared" si="8"/>
        <v>12000</v>
      </c>
      <c r="M25" s="113">
        <f t="shared" si="8"/>
        <v>15000</v>
      </c>
      <c r="N25" s="113">
        <f t="shared" si="8"/>
        <v>18750</v>
      </c>
      <c r="O25" s="113">
        <f t="shared" si="8"/>
        <v>22500</v>
      </c>
      <c r="P25" s="113">
        <f t="shared" si="8"/>
        <v>26250</v>
      </c>
      <c r="Q25" s="113">
        <f t="shared" si="8"/>
        <v>30000</v>
      </c>
    </row>
    <row r="26" spans="2:8" ht="12.75">
      <c r="B26" s="27"/>
      <c r="H26" s="27"/>
    </row>
    <row r="27" spans="2:8" ht="12.75">
      <c r="B27" s="27" t="s">
        <v>10</v>
      </c>
      <c r="H27" s="27"/>
    </row>
    <row r="28" spans="2:8" ht="12.75">
      <c r="B28" s="27"/>
      <c r="H28" s="27"/>
    </row>
    <row r="29" spans="2:17" ht="38.25">
      <c r="B29" s="120" t="s">
        <v>12</v>
      </c>
      <c r="H29" s="134">
        <f>H24*14</f>
        <v>14000</v>
      </c>
      <c r="I29" s="134">
        <f aca="true" t="shared" si="9" ref="I29:Q29">I24*14</f>
        <v>35000</v>
      </c>
      <c r="J29" s="134">
        <f t="shared" si="9"/>
        <v>35000</v>
      </c>
      <c r="K29" s="134">
        <f t="shared" si="9"/>
        <v>42000</v>
      </c>
      <c r="L29" s="134">
        <f t="shared" si="9"/>
        <v>42000</v>
      </c>
      <c r="M29" s="134">
        <f t="shared" si="9"/>
        <v>42000</v>
      </c>
      <c r="N29" s="134">
        <f t="shared" si="9"/>
        <v>52500</v>
      </c>
      <c r="O29" s="134">
        <f t="shared" si="9"/>
        <v>52500</v>
      </c>
      <c r="P29" s="134">
        <f t="shared" si="9"/>
        <v>52500</v>
      </c>
      <c r="Q29" s="134">
        <f t="shared" si="9"/>
        <v>52500</v>
      </c>
    </row>
    <row r="30" spans="2:34" ht="25.5">
      <c r="B30" s="120" t="s">
        <v>11</v>
      </c>
      <c r="C30" s="28">
        <f>0.1156</f>
        <v>0.1156</v>
      </c>
      <c r="D30" s="28"/>
      <c r="H30" s="135">
        <f>$C$30*H25</f>
        <v>115.6</v>
      </c>
      <c r="I30" s="135">
        <f aca="true" t="shared" si="10" ref="I30:Q30">$C$30*I25</f>
        <v>404.59999999999997</v>
      </c>
      <c r="J30" s="135">
        <f t="shared" si="10"/>
        <v>693.6</v>
      </c>
      <c r="K30" s="135">
        <f t="shared" si="10"/>
        <v>1040.3999999999999</v>
      </c>
      <c r="L30" s="135">
        <f t="shared" si="10"/>
        <v>1387.2</v>
      </c>
      <c r="M30" s="135">
        <f t="shared" si="10"/>
        <v>1734</v>
      </c>
      <c r="N30" s="135">
        <f t="shared" si="10"/>
        <v>2167.5</v>
      </c>
      <c r="O30" s="135">
        <f t="shared" si="10"/>
        <v>2601</v>
      </c>
      <c r="P30" s="135">
        <f t="shared" si="10"/>
        <v>3034.5</v>
      </c>
      <c r="Q30" s="135">
        <f t="shared" si="10"/>
        <v>3468</v>
      </c>
      <c r="R30" s="135">
        <f>Q30</f>
        <v>3468</v>
      </c>
      <c r="S30" s="135">
        <f aca="true" t="shared" si="11" ref="S30:AH30">R30</f>
        <v>3468</v>
      </c>
      <c r="T30" s="135">
        <f t="shared" si="11"/>
        <v>3468</v>
      </c>
      <c r="U30" s="135">
        <f t="shared" si="11"/>
        <v>3468</v>
      </c>
      <c r="V30" s="135">
        <f t="shared" si="11"/>
        <v>3468</v>
      </c>
      <c r="W30" s="135">
        <f t="shared" si="11"/>
        <v>3468</v>
      </c>
      <c r="X30" s="135">
        <f t="shared" si="11"/>
        <v>3468</v>
      </c>
      <c r="Y30" s="135">
        <f t="shared" si="11"/>
        <v>3468</v>
      </c>
      <c r="Z30" s="135">
        <f t="shared" si="11"/>
        <v>3468</v>
      </c>
      <c r="AA30" s="135">
        <f t="shared" si="11"/>
        <v>3468</v>
      </c>
      <c r="AB30" s="135">
        <f t="shared" si="11"/>
        <v>3468</v>
      </c>
      <c r="AC30" s="135">
        <f t="shared" si="11"/>
        <v>3468</v>
      </c>
      <c r="AD30" s="135">
        <f t="shared" si="11"/>
        <v>3468</v>
      </c>
      <c r="AE30" s="135">
        <f t="shared" si="11"/>
        <v>3468</v>
      </c>
      <c r="AF30" s="135">
        <f t="shared" si="11"/>
        <v>3468</v>
      </c>
      <c r="AG30" s="135">
        <f t="shared" si="11"/>
        <v>3468</v>
      </c>
      <c r="AH30" s="135">
        <f t="shared" si="11"/>
        <v>3468</v>
      </c>
    </row>
    <row r="31" spans="2:8" ht="12.75">
      <c r="B31" s="27"/>
      <c r="H31" s="27"/>
    </row>
    <row r="32" spans="2:7" ht="12.75">
      <c r="B32" s="23" t="s">
        <v>69</v>
      </c>
      <c r="E32" s="112">
        <v>0.2</v>
      </c>
      <c r="F32" s="112">
        <v>0.4</v>
      </c>
      <c r="G32" s="112">
        <v>0.4</v>
      </c>
    </row>
    <row r="33" spans="2:7" ht="12.75">
      <c r="B33" s="122" t="s">
        <v>81</v>
      </c>
      <c r="C33" s="28">
        <v>500</v>
      </c>
      <c r="D33" s="28"/>
      <c r="E33" s="125">
        <f>$C$33*E32</f>
        <v>100</v>
      </c>
      <c r="F33" s="125">
        <f>$C$33*F32</f>
        <v>200</v>
      </c>
      <c r="G33" s="125">
        <f>$C$33*G32</f>
        <v>200</v>
      </c>
    </row>
    <row r="34" spans="2:7" ht="12.75">
      <c r="B34" s="23"/>
      <c r="E34" s="112"/>
      <c r="F34" s="112"/>
      <c r="G34" s="112"/>
    </row>
    <row r="35" spans="2:8" ht="12.75">
      <c r="B35" t="s">
        <v>70</v>
      </c>
      <c r="E35" s="112"/>
      <c r="F35" s="112"/>
      <c r="G35" s="112"/>
      <c r="H35" s="112"/>
    </row>
    <row r="36" spans="2:34" ht="12.75">
      <c r="B36" s="153" t="s">
        <v>82</v>
      </c>
      <c r="E36" s="125">
        <v>0</v>
      </c>
      <c r="F36" s="125">
        <v>0</v>
      </c>
      <c r="G36" s="125">
        <v>0</v>
      </c>
      <c r="H36" s="125">
        <f aca="true" t="shared" si="12" ref="H36:Q36">5*$C$5*100*H24/30000</f>
        <v>758.1666666666666</v>
      </c>
      <c r="I36" s="125">
        <f t="shared" si="12"/>
        <v>1895.4166666666667</v>
      </c>
      <c r="J36" s="125">
        <f t="shared" si="12"/>
        <v>1895.4166666666667</v>
      </c>
      <c r="K36" s="125">
        <f t="shared" si="12"/>
        <v>2274.5</v>
      </c>
      <c r="L36" s="125">
        <f t="shared" si="12"/>
        <v>2274.5</v>
      </c>
      <c r="M36" s="125">
        <f t="shared" si="12"/>
        <v>2274.5</v>
      </c>
      <c r="N36" s="125">
        <f t="shared" si="12"/>
        <v>2843.125</v>
      </c>
      <c r="O36" s="125">
        <f t="shared" si="12"/>
        <v>2843.125</v>
      </c>
      <c r="P36" s="125">
        <f t="shared" si="12"/>
        <v>2843.125</v>
      </c>
      <c r="Q36" s="125">
        <f t="shared" si="12"/>
        <v>2843.125</v>
      </c>
      <c r="R36" s="125">
        <v>0</v>
      </c>
      <c r="S36" s="125">
        <v>0</v>
      </c>
      <c r="T36" s="125">
        <v>0</v>
      </c>
      <c r="U36" s="125">
        <v>0</v>
      </c>
      <c r="V36" s="125">
        <v>0</v>
      </c>
      <c r="W36" s="125">
        <v>0</v>
      </c>
      <c r="X36" s="125">
        <v>0</v>
      </c>
      <c r="Y36" s="125">
        <v>0</v>
      </c>
      <c r="Z36" s="125">
        <v>0</v>
      </c>
      <c r="AA36" s="125">
        <v>0</v>
      </c>
      <c r="AB36" s="125">
        <v>0</v>
      </c>
      <c r="AC36" s="125">
        <v>0</v>
      </c>
      <c r="AD36" s="125">
        <v>0</v>
      </c>
      <c r="AE36" s="125">
        <v>0</v>
      </c>
      <c r="AF36" s="125">
        <v>0</v>
      </c>
      <c r="AG36" s="125">
        <v>0</v>
      </c>
      <c r="AH36" s="125">
        <v>0</v>
      </c>
    </row>
    <row r="37" spans="2:7" ht="12.75">
      <c r="B37" s="153"/>
      <c r="E37" s="112"/>
      <c r="F37" s="112"/>
      <c r="G37" s="112"/>
    </row>
    <row r="38" spans="2:7" ht="12.75">
      <c r="B38" s="153"/>
      <c r="E38" s="112"/>
      <c r="F38" s="112"/>
      <c r="G38" s="112"/>
    </row>
    <row r="39" spans="5:7" ht="12.75">
      <c r="E39" s="112"/>
      <c r="F39" s="112"/>
      <c r="G39" s="112"/>
    </row>
    <row r="40" spans="2:7" ht="12.75">
      <c r="B40" s="129" t="s">
        <v>83</v>
      </c>
      <c r="E40" s="112">
        <v>0.3</v>
      </c>
      <c r="F40" s="112">
        <v>0.7</v>
      </c>
      <c r="G40" s="112">
        <v>1</v>
      </c>
    </row>
    <row r="41" spans="2:34" ht="25.5" customHeight="1">
      <c r="B41" s="121" t="s">
        <v>14</v>
      </c>
      <c r="C41" s="127">
        <v>450</v>
      </c>
      <c r="D41" s="127"/>
      <c r="E41" s="130">
        <f>$C$41*E40</f>
        <v>135</v>
      </c>
      <c r="F41" s="130">
        <f>$C$41*F40</f>
        <v>315</v>
      </c>
      <c r="G41" s="130">
        <f>$C$41*G40</f>
        <v>450</v>
      </c>
      <c r="H41" s="130">
        <f>G41</f>
        <v>450</v>
      </c>
      <c r="I41" s="130">
        <f aca="true" t="shared" si="13" ref="I41:AH41">H41</f>
        <v>450</v>
      </c>
      <c r="J41" s="130">
        <f t="shared" si="13"/>
        <v>450</v>
      </c>
      <c r="K41" s="130">
        <f t="shared" si="13"/>
        <v>450</v>
      </c>
      <c r="L41" s="130">
        <f t="shared" si="13"/>
        <v>450</v>
      </c>
      <c r="M41" s="130">
        <f t="shared" si="13"/>
        <v>450</v>
      </c>
      <c r="N41" s="130">
        <f t="shared" si="13"/>
        <v>450</v>
      </c>
      <c r="O41" s="130">
        <f t="shared" si="13"/>
        <v>450</v>
      </c>
      <c r="P41" s="130">
        <f t="shared" si="13"/>
        <v>450</v>
      </c>
      <c r="Q41" s="130">
        <f t="shared" si="13"/>
        <v>450</v>
      </c>
      <c r="R41" s="130">
        <f t="shared" si="13"/>
        <v>450</v>
      </c>
      <c r="S41" s="130">
        <f t="shared" si="13"/>
        <v>450</v>
      </c>
      <c r="T41" s="130">
        <f t="shared" si="13"/>
        <v>450</v>
      </c>
      <c r="U41" s="130">
        <f t="shared" si="13"/>
        <v>450</v>
      </c>
      <c r="V41" s="130">
        <f t="shared" si="13"/>
        <v>450</v>
      </c>
      <c r="W41" s="130">
        <f t="shared" si="13"/>
        <v>450</v>
      </c>
      <c r="X41" s="130">
        <f t="shared" si="13"/>
        <v>450</v>
      </c>
      <c r="Y41" s="130">
        <f t="shared" si="13"/>
        <v>450</v>
      </c>
      <c r="Z41" s="130">
        <f t="shared" si="13"/>
        <v>450</v>
      </c>
      <c r="AA41" s="130">
        <f t="shared" si="13"/>
        <v>450</v>
      </c>
      <c r="AB41" s="130">
        <f t="shared" si="13"/>
        <v>450</v>
      </c>
      <c r="AC41" s="130">
        <f t="shared" si="13"/>
        <v>450</v>
      </c>
      <c r="AD41" s="130">
        <f t="shared" si="13"/>
        <v>450</v>
      </c>
      <c r="AE41" s="130">
        <f t="shared" si="13"/>
        <v>450</v>
      </c>
      <c r="AF41" s="130">
        <f t="shared" si="13"/>
        <v>450</v>
      </c>
      <c r="AG41" s="130">
        <f t="shared" si="13"/>
        <v>450</v>
      </c>
      <c r="AH41" s="130">
        <f t="shared" si="13"/>
        <v>450</v>
      </c>
    </row>
    <row r="42" spans="2:7" ht="38.25">
      <c r="B42" s="131" t="s">
        <v>13</v>
      </c>
      <c r="E42" s="112"/>
      <c r="F42" s="112"/>
      <c r="G42" s="112"/>
    </row>
    <row r="43" spans="2:4" ht="12.75">
      <c r="B43" s="112"/>
      <c r="C43" s="112"/>
      <c r="D43" s="112"/>
    </row>
    <row r="44" spans="2:34" ht="12.75">
      <c r="B44" s="132" t="s">
        <v>17</v>
      </c>
      <c r="C44" s="112"/>
      <c r="D44" s="112"/>
      <c r="E44" s="133">
        <f>E9*4</f>
        <v>1000</v>
      </c>
      <c r="F44" s="133">
        <f>E44+F9*4</f>
        <v>2000</v>
      </c>
      <c r="G44" s="133">
        <f>F44</f>
        <v>2000</v>
      </c>
      <c r="H44" s="133">
        <f aca="true" t="shared" si="14" ref="H44:AH44">G44</f>
        <v>2000</v>
      </c>
      <c r="I44" s="133">
        <f t="shared" si="14"/>
        <v>2000</v>
      </c>
      <c r="J44" s="133">
        <f t="shared" si="14"/>
        <v>2000</v>
      </c>
      <c r="K44" s="133">
        <f t="shared" si="14"/>
        <v>2000</v>
      </c>
      <c r="L44" s="133">
        <f t="shared" si="14"/>
        <v>2000</v>
      </c>
      <c r="M44" s="133">
        <f t="shared" si="14"/>
        <v>2000</v>
      </c>
      <c r="N44" s="133">
        <f t="shared" si="14"/>
        <v>2000</v>
      </c>
      <c r="O44" s="133">
        <f t="shared" si="14"/>
        <v>2000</v>
      </c>
      <c r="P44" s="133">
        <f t="shared" si="14"/>
        <v>2000</v>
      </c>
      <c r="Q44" s="133">
        <f t="shared" si="14"/>
        <v>2000</v>
      </c>
      <c r="R44" s="133">
        <f t="shared" si="14"/>
        <v>2000</v>
      </c>
      <c r="S44" s="133">
        <f t="shared" si="14"/>
        <v>2000</v>
      </c>
      <c r="T44" s="133">
        <f t="shared" si="14"/>
        <v>2000</v>
      </c>
      <c r="U44" s="133">
        <f t="shared" si="14"/>
        <v>2000</v>
      </c>
      <c r="V44" s="133">
        <f t="shared" si="14"/>
        <v>2000</v>
      </c>
      <c r="W44" s="133">
        <f t="shared" si="14"/>
        <v>2000</v>
      </c>
      <c r="X44" s="133">
        <f t="shared" si="14"/>
        <v>2000</v>
      </c>
      <c r="Y44" s="133">
        <f t="shared" si="14"/>
        <v>2000</v>
      </c>
      <c r="Z44" s="133">
        <f t="shared" si="14"/>
        <v>2000</v>
      </c>
      <c r="AA44" s="133">
        <f t="shared" si="14"/>
        <v>2000</v>
      </c>
      <c r="AB44" s="133">
        <f t="shared" si="14"/>
        <v>2000</v>
      </c>
      <c r="AC44" s="133">
        <f t="shared" si="14"/>
        <v>2000</v>
      </c>
      <c r="AD44" s="133">
        <f t="shared" si="14"/>
        <v>2000</v>
      </c>
      <c r="AE44" s="133">
        <f t="shared" si="14"/>
        <v>2000</v>
      </c>
      <c r="AF44" s="133">
        <f t="shared" si="14"/>
        <v>2000</v>
      </c>
      <c r="AG44" s="133">
        <f t="shared" si="14"/>
        <v>2000</v>
      </c>
      <c r="AH44" s="133">
        <f t="shared" si="14"/>
        <v>2000</v>
      </c>
    </row>
    <row r="45" spans="2:34" ht="12" customHeight="1">
      <c r="B45" t="s">
        <v>18</v>
      </c>
      <c r="C45" s="112"/>
      <c r="D45" s="112"/>
      <c r="E45" s="123">
        <f>E13*2</f>
        <v>120</v>
      </c>
      <c r="F45" s="123">
        <f>E45+F13*2</f>
        <v>240</v>
      </c>
      <c r="G45" s="123">
        <f>F45</f>
        <v>240</v>
      </c>
      <c r="H45" s="123">
        <f aca="true" t="shared" si="15" ref="H45:AH45">G45</f>
        <v>240</v>
      </c>
      <c r="I45" s="123">
        <f t="shared" si="15"/>
        <v>240</v>
      </c>
      <c r="J45" s="123">
        <f t="shared" si="15"/>
        <v>240</v>
      </c>
      <c r="K45" s="123">
        <f t="shared" si="15"/>
        <v>240</v>
      </c>
      <c r="L45" s="123">
        <f t="shared" si="15"/>
        <v>240</v>
      </c>
      <c r="M45" s="123">
        <f t="shared" si="15"/>
        <v>240</v>
      </c>
      <c r="N45" s="123">
        <f t="shared" si="15"/>
        <v>240</v>
      </c>
      <c r="O45" s="123">
        <f t="shared" si="15"/>
        <v>240</v>
      </c>
      <c r="P45" s="123">
        <f t="shared" si="15"/>
        <v>240</v>
      </c>
      <c r="Q45" s="123">
        <f t="shared" si="15"/>
        <v>240</v>
      </c>
      <c r="R45" s="123">
        <f t="shared" si="15"/>
        <v>240</v>
      </c>
      <c r="S45" s="123">
        <f t="shared" si="15"/>
        <v>240</v>
      </c>
      <c r="T45" s="123">
        <f t="shared" si="15"/>
        <v>240</v>
      </c>
      <c r="U45" s="123">
        <f t="shared" si="15"/>
        <v>240</v>
      </c>
      <c r="V45" s="123">
        <f t="shared" si="15"/>
        <v>240</v>
      </c>
      <c r="W45" s="123">
        <f t="shared" si="15"/>
        <v>240</v>
      </c>
      <c r="X45" s="123">
        <f t="shared" si="15"/>
        <v>240</v>
      </c>
      <c r="Y45" s="123">
        <f t="shared" si="15"/>
        <v>240</v>
      </c>
      <c r="Z45" s="123">
        <f t="shared" si="15"/>
        <v>240</v>
      </c>
      <c r="AA45" s="123">
        <f t="shared" si="15"/>
        <v>240</v>
      </c>
      <c r="AB45" s="123">
        <f t="shared" si="15"/>
        <v>240</v>
      </c>
      <c r="AC45" s="123">
        <f t="shared" si="15"/>
        <v>240</v>
      </c>
      <c r="AD45" s="123">
        <f t="shared" si="15"/>
        <v>240</v>
      </c>
      <c r="AE45" s="123">
        <f t="shared" si="15"/>
        <v>240</v>
      </c>
      <c r="AF45" s="123">
        <f t="shared" si="15"/>
        <v>240</v>
      </c>
      <c r="AG45" s="123">
        <f t="shared" si="15"/>
        <v>240</v>
      </c>
      <c r="AH45" s="123">
        <f t="shared" si="15"/>
        <v>240</v>
      </c>
    </row>
    <row r="46" spans="2:34" ht="12" customHeight="1">
      <c r="B46" s="23" t="s">
        <v>3</v>
      </c>
      <c r="C46" s="112"/>
      <c r="D46" s="112"/>
      <c r="E46" s="123"/>
      <c r="F46" s="123"/>
      <c r="G46" s="123"/>
      <c r="H46" s="136">
        <f>28000*H24/30000</f>
        <v>933.3333333333334</v>
      </c>
      <c r="I46" s="136">
        <f aca="true" t="shared" si="16" ref="I46:Q46">28000*I24/30000</f>
        <v>2333.3333333333335</v>
      </c>
      <c r="J46" s="136">
        <f t="shared" si="16"/>
        <v>2333.3333333333335</v>
      </c>
      <c r="K46" s="136">
        <f t="shared" si="16"/>
        <v>2800</v>
      </c>
      <c r="L46" s="136">
        <f t="shared" si="16"/>
        <v>2800</v>
      </c>
      <c r="M46" s="136">
        <f t="shared" si="16"/>
        <v>2800</v>
      </c>
      <c r="N46" s="136">
        <f t="shared" si="16"/>
        <v>3500</v>
      </c>
      <c r="O46" s="136">
        <f t="shared" si="16"/>
        <v>3500</v>
      </c>
      <c r="P46" s="136">
        <f t="shared" si="16"/>
        <v>3500</v>
      </c>
      <c r="Q46" s="136">
        <f t="shared" si="16"/>
        <v>3500</v>
      </c>
      <c r="R46" s="123"/>
      <c r="S46" s="123"/>
      <c r="T46" s="123"/>
      <c r="U46" s="123"/>
      <c r="V46" s="123"/>
      <c r="W46" s="123"/>
      <c r="X46" s="123"/>
      <c r="Y46" s="123"/>
      <c r="Z46" s="123"/>
      <c r="AA46" s="123"/>
      <c r="AB46" s="123"/>
      <c r="AC46" s="123"/>
      <c r="AD46" s="123"/>
      <c r="AE46" s="123"/>
      <c r="AF46" s="123"/>
      <c r="AG46" s="123"/>
      <c r="AH46" s="123"/>
    </row>
    <row r="47" ht="12.75">
      <c r="B47" s="27"/>
    </row>
    <row r="48" spans="2:17" ht="12.75">
      <c r="B48" s="30" t="s">
        <v>73</v>
      </c>
      <c r="C48" s="111"/>
      <c r="D48" s="111"/>
      <c r="E48" s="128">
        <v>2.9963024375</v>
      </c>
      <c r="F48" s="117">
        <v>13.3186299375</v>
      </c>
      <c r="G48" s="117">
        <v>32.370703750000004</v>
      </c>
      <c r="H48" s="117">
        <v>45.273397916666674</v>
      </c>
      <c r="I48" s="117">
        <v>54.405111666666684</v>
      </c>
      <c r="J48" s="117">
        <v>57.81255416666667</v>
      </c>
      <c r="K48" s="117">
        <v>59.1527375</v>
      </c>
      <c r="L48" s="117">
        <v>66.82419272</v>
      </c>
      <c r="M48" s="117">
        <v>71.9384962</v>
      </c>
      <c r="N48" s="117">
        <v>73.9487712</v>
      </c>
      <c r="O48" s="117">
        <v>73.9487712</v>
      </c>
      <c r="P48" s="117">
        <v>35.61033348</v>
      </c>
      <c r="Q48" s="117">
        <v>10.051374999999998</v>
      </c>
    </row>
    <row r="49" spans="2:17" ht="12.75">
      <c r="B49" s="110" t="s">
        <v>63</v>
      </c>
      <c r="E49" s="116">
        <v>0.6586727714882391</v>
      </c>
      <c r="F49" s="116">
        <v>2.9278148906353043</v>
      </c>
      <c r="G49" s="116">
        <v>7.116004341613542</v>
      </c>
      <c r="H49" s="116">
        <v>9.952384681615008</v>
      </c>
      <c r="I49" s="116">
        <v>11.95979592584451</v>
      </c>
      <c r="J49" s="116">
        <v>12.708849014435406</v>
      </c>
      <c r="K49" s="116">
        <v>13.00345955154979</v>
      </c>
      <c r="L49" s="116">
        <v>14.68986430424269</v>
      </c>
      <c r="M49" s="116">
        <v>15.814134139371289</v>
      </c>
      <c r="N49" s="116">
        <v>16.256049945042864</v>
      </c>
      <c r="O49" s="116">
        <v>16.256049945042864</v>
      </c>
      <c r="P49" s="116">
        <v>7.828167395031874</v>
      </c>
      <c r="Q49" s="116">
        <v>2.2095790283578802</v>
      </c>
    </row>
    <row r="50" spans="2:17" ht="12.75">
      <c r="B50" s="110" t="s">
        <v>78</v>
      </c>
      <c r="D50" s="147">
        <f>SUM(E48:Q48)*10^3</f>
        <v>597651.377175</v>
      </c>
      <c r="F50" s="116"/>
      <c r="G50" s="116"/>
      <c r="H50" s="116"/>
      <c r="I50" s="116"/>
      <c r="J50" s="116"/>
      <c r="K50" s="116"/>
      <c r="L50" s="116"/>
      <c r="M50" s="116"/>
      <c r="N50" s="116"/>
      <c r="O50" s="116"/>
      <c r="P50" s="116"/>
      <c r="Q50" s="116"/>
    </row>
    <row r="51" spans="2:17" ht="12.75">
      <c r="B51" s="110" t="s">
        <v>79</v>
      </c>
      <c r="D51" s="148">
        <f>SUM(E49:Q49)</f>
        <v>131.3808259342713</v>
      </c>
      <c r="F51" s="116"/>
      <c r="G51" s="116"/>
      <c r="H51" s="116"/>
      <c r="I51" s="116"/>
      <c r="J51" s="116"/>
      <c r="K51" s="116"/>
      <c r="L51" s="116"/>
      <c r="M51" s="116"/>
      <c r="N51" s="116"/>
      <c r="O51" s="116"/>
      <c r="P51" s="116"/>
      <c r="Q51" s="116"/>
    </row>
    <row r="52" ht="12.75">
      <c r="B52" s="27"/>
    </row>
    <row r="53" spans="2:34" ht="12.75">
      <c r="B53" s="113" t="s">
        <v>19</v>
      </c>
      <c r="C53" s="114"/>
      <c r="D53" s="114"/>
      <c r="E53" s="118">
        <v>1476.8404019535528</v>
      </c>
      <c r="F53" s="118">
        <v>2998.6808039071057</v>
      </c>
      <c r="G53" s="118">
        <v>3133.6808039071057</v>
      </c>
      <c r="H53" s="118">
        <v>9565.311335913373</v>
      </c>
      <c r="I53" s="118">
        <v>25551.054332595704</v>
      </c>
      <c r="J53" s="118">
        <v>41396.79732927804</v>
      </c>
      <c r="K53" s="118">
        <v>60458.355591963504</v>
      </c>
      <c r="L53" s="118">
        <v>79473.2471879823</v>
      </c>
      <c r="M53" s="118">
        <v>98488.13878400112</v>
      </c>
      <c r="N53" s="118">
        <v>122327.59546054651</v>
      </c>
      <c r="O53" s="118">
        <v>146097.05213709193</v>
      </c>
      <c r="P53" s="118">
        <v>169866.50881363737</v>
      </c>
      <c r="Q53" s="118">
        <v>193632.59676409513</v>
      </c>
      <c r="R53" s="118">
        <v>193632.59676409513</v>
      </c>
      <c r="S53" s="118">
        <v>193632.59676409513</v>
      </c>
      <c r="T53" s="118">
        <v>193632.59676409513</v>
      </c>
      <c r="U53" s="118">
        <v>193632.59676409513</v>
      </c>
      <c r="V53" s="118">
        <v>193632.59676409513</v>
      </c>
      <c r="W53" s="118">
        <v>193632.59676409513</v>
      </c>
      <c r="X53" s="118">
        <v>193632.59676409513</v>
      </c>
      <c r="Y53" s="118">
        <v>193632.59676409513</v>
      </c>
      <c r="Z53" s="118">
        <v>193632.59676409513</v>
      </c>
      <c r="AA53" s="118">
        <v>193632.59676409513</v>
      </c>
      <c r="AB53" s="118">
        <v>193632.59676409513</v>
      </c>
      <c r="AC53" s="118">
        <v>193632.59676409513</v>
      </c>
      <c r="AD53" s="118">
        <v>193632.59676409513</v>
      </c>
      <c r="AE53" s="118">
        <v>193632.59676409513</v>
      </c>
      <c r="AF53" s="118">
        <v>193632.59676409513</v>
      </c>
      <c r="AG53" s="118">
        <v>193632.59676409513</v>
      </c>
      <c r="AH53" s="118">
        <v>193632.59676409513</v>
      </c>
    </row>
    <row r="54" spans="2:34" ht="12.75">
      <c r="B54" s="109" t="s">
        <v>63</v>
      </c>
      <c r="E54" s="119">
        <v>0.3246516601348764</v>
      </c>
      <c r="F54" s="119">
        <v>0.6591956042882184</v>
      </c>
      <c r="G54" s="119">
        <v>0.6888724563436153</v>
      </c>
      <c r="H54" s="119">
        <v>2.1027283657756373</v>
      </c>
      <c r="I54" s="119">
        <v>5.616850809539614</v>
      </c>
      <c r="J54" s="119">
        <v>9.100197258579476</v>
      </c>
      <c r="K54" s="119">
        <v>13.29047166233535</v>
      </c>
      <c r="L54" s="119">
        <v>17.47048740118318</v>
      </c>
      <c r="M54" s="119">
        <v>21.65050314003102</v>
      </c>
      <c r="N54" s="119">
        <v>26.891095946481975</v>
      </c>
      <c r="O54" s="119">
        <v>32.116300755570876</v>
      </c>
      <c r="P54" s="119">
        <v>37.34150556465978</v>
      </c>
      <c r="Q54" s="119">
        <v>42.56596983163225</v>
      </c>
      <c r="R54" s="119">
        <v>42.56596983163225</v>
      </c>
      <c r="S54" s="119">
        <v>42.56596983163225</v>
      </c>
      <c r="T54" s="119">
        <v>42.56596983163225</v>
      </c>
      <c r="U54" s="119">
        <v>42.56596983163225</v>
      </c>
      <c r="V54" s="119">
        <v>42.56596983163225</v>
      </c>
      <c r="W54" s="119">
        <v>42.56596983163225</v>
      </c>
      <c r="X54" s="119">
        <v>42.56596983163225</v>
      </c>
      <c r="Y54" s="119">
        <v>42.56596983163225</v>
      </c>
      <c r="Z54" s="119">
        <v>42.56596983163225</v>
      </c>
      <c r="AA54" s="119">
        <v>42.56596983163225</v>
      </c>
      <c r="AB54" s="119">
        <v>42.56596983163225</v>
      </c>
      <c r="AC54" s="119">
        <v>42.56596983163225</v>
      </c>
      <c r="AD54" s="119">
        <v>42.56596983163225</v>
      </c>
      <c r="AE54" s="119">
        <v>42.56596983163225</v>
      </c>
      <c r="AF54" s="119">
        <v>42.56596983163225</v>
      </c>
      <c r="AG54" s="119">
        <v>42.56596983163225</v>
      </c>
      <c r="AH54" s="119">
        <v>42.56596983163225</v>
      </c>
    </row>
    <row r="55" ht="12.75">
      <c r="B55" s="27"/>
    </row>
  </sheetData>
  <sheetProtection password="E784" sheet="1" objects="1" scenarios="1" selectLockedCells="1" selectUnlockedCells="1"/>
  <mergeCells count="4">
    <mergeCell ref="F5:H5"/>
    <mergeCell ref="I5:K5"/>
    <mergeCell ref="L5:O5"/>
    <mergeCell ref="B36:B38"/>
  </mergeCells>
  <printOptions/>
  <pageMargins left="0.18" right="0.18" top="0.31" bottom="0.27" header="0.19" footer="0.18"/>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ashish.puntambekar</cp:lastModifiedBy>
  <cp:lastPrinted>2010-04-14T09:39:51Z</cp:lastPrinted>
  <dcterms:created xsi:type="dcterms:W3CDTF">1996-10-14T23:33:28Z</dcterms:created>
  <dcterms:modified xsi:type="dcterms:W3CDTF">2011-07-25T06:03:40Z</dcterms:modified>
  <cp:category/>
  <cp:version/>
  <cp:contentType/>
  <cp:contentStatus/>
</cp:coreProperties>
</file>